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Раздел1" sheetId="1" state="visible" r:id="rId2"/>
    <sheet name="Раздел2 (2)" sheetId="2" state="visible" r:id="rId3"/>
    <sheet name="заработная плата 111" sheetId="3" state="visible" r:id="rId4"/>
    <sheet name="налоги 119 " sheetId="4" state="visible" r:id="rId5"/>
    <sheet name="закупки обл 611" sheetId="5" state="visible" r:id="rId6"/>
    <sheet name="налоги 290" sheetId="6" state="visible" r:id="rId7"/>
    <sheet name="закупки мест 611" sheetId="7" state="visible" r:id="rId8"/>
    <sheet name="закупки вб" sheetId="8" state="visible" r:id="rId9"/>
  </sheets>
  <definedNames>
    <definedName function="false" hidden="false" localSheetId="7" name="_xlnm.Print_Area" vbProcedure="false">'закупки вб'!$A$1:$O$17</definedName>
    <definedName function="false" hidden="false" localSheetId="6" name="_xlnm.Print_Area" vbProcedure="false">'закупки мест 611'!$A$1:$P$94</definedName>
    <definedName function="false" hidden="false" localSheetId="2" name="_xlnm.Print_Area" vbProcedure="false">'заработная плата 111'!$A$1:$O$32</definedName>
    <definedName function="false" hidden="false" localSheetId="3" name="_xlnm.Print_Area" vbProcedure="false">'налоги 119 '!$A$1:$M$47</definedName>
    <definedName function="false" hidden="false" localSheetId="0" name="_xlnm.Print_Area" vbProcedure="false">Раздел1!$A$1:$BZ$119</definedName>
    <definedName function="false" hidden="false" localSheetId="0" name="_xlnm.Print_Titles" vbProcedure="false">Раздел1!$24:$27</definedName>
    <definedName function="false" hidden="false" localSheetId="1" name="_xlnm.Print_Area" vbProcedure="false">'Раздел2 (2)'!$A$1:$BX$73</definedName>
    <definedName function="false" hidden="false" localSheetId="1" name="_xlnm.Print_Titles" vbProcedure="false">'Раздел2 (2)'!$3:$6</definedName>
    <definedName function="false" hidden="false" localSheetId="0" name="_xlnm.Print_Area" vbProcedure="false">Раздел1!$A$1:$BZ$119</definedName>
    <definedName function="false" hidden="false" localSheetId="0" name="_xlnm.Print_Titles" vbProcedure="false">Раздел1!$24:$27</definedName>
    <definedName function="false" hidden="false" localSheetId="1" name="_xlnm.Print_Area" vbProcedure="false">'Раздел2 (2)'!$A$1:$BX$73</definedName>
    <definedName function="false" hidden="false" localSheetId="1" name="_xlnm.Print_Titles" vbProcedure="false">'Раздел2 (2)'!$3:$6</definedName>
    <definedName function="false" hidden="false" localSheetId="2" name="_xlnm.Print_Area" vbProcedure="false">'заработная плата 111'!$A$1:$O$32</definedName>
    <definedName function="false" hidden="false" localSheetId="3" name="_xlnm.Print_Area" vbProcedure="false">'налоги 119 '!$A$1:$M$47</definedName>
    <definedName function="false" hidden="false" localSheetId="6" name="_xlnm.Print_Area" vbProcedure="false">'закупки мест 611'!$A$1:$P$94</definedName>
    <definedName function="false" hidden="false" localSheetId="7" name="_xlnm.Print_Area" vbProcedure="false">'закупки вб'!$A$1:$O$17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<sst xmlns="http://schemas.openxmlformats.org/spreadsheetml/2006/main" count="893" uniqueCount="518">
  <si>
    <t xml:space="preserve">Приложение
к Требованиям к составлению и утверждению плана
финансово-хозяйственной деятельности государственного
(муниципального) учреждения, утвержденным приказом
Министерства финансов Российской Федерации от 31.08.2018 N 186н
(в редакции приказов Минфина России от 07.02.2020 N 17н,
от 02.04.2021 N 53н, от 03.09.2021 N 121н и от 08.06.2022 N 92н, от 25.08.2022 № 128н)</t>
  </si>
  <si>
    <t xml:space="preserve">(рекомендуемый образец)</t>
  </si>
  <si>
    <t xml:space="preserve">Утверждаю</t>
  </si>
  <si>
    <t xml:space="preserve">Заведующая</t>
  </si>
  <si>
    <t xml:space="preserve">(наименование должности уполномоченного лица)</t>
  </si>
  <si>
    <t xml:space="preserve">МУНИЦИПАЛЬНОЕ БЮДЖЕТНОЕ ДОШКОЛЬНОЕ ОБРАЗОВАТЕЛЬНОЕ УЧРЕЖДЕНИЕ ДЕТСКИЙ САД № 37 "КОЛОСОК"    </t>
  </si>
  <si>
    <t xml:space="preserve">(наименование органа-учредителя (учреждения)</t>
  </si>
  <si>
    <t xml:space="preserve">Ю.А. Иващенко</t>
  </si>
  <si>
    <t xml:space="preserve">(подпись)</t>
  </si>
  <si>
    <t xml:space="preserve">(расшифровка подписи)</t>
  </si>
  <si>
    <t xml:space="preserve">"</t>
  </si>
  <si>
    <t xml:space="preserve">07</t>
  </si>
  <si>
    <t xml:space="preserve">февраля</t>
  </si>
  <si>
    <t xml:space="preserve">23</t>
  </si>
  <si>
    <t xml:space="preserve">г.</t>
  </si>
  <si>
    <t xml:space="preserve">План финансово-хозяйственной деятельности на 20</t>
  </si>
  <si>
    <t xml:space="preserve">Коды</t>
  </si>
  <si>
    <t xml:space="preserve">(на 20</t>
  </si>
  <si>
    <t xml:space="preserve">г. и плановый период 20</t>
  </si>
  <si>
    <t xml:space="preserve">2024</t>
  </si>
  <si>
    <t xml:space="preserve">и 20</t>
  </si>
  <si>
    <t xml:space="preserve">25</t>
  </si>
  <si>
    <r>
      <rPr>
        <b val="true"/>
        <sz val="11"/>
        <rFont val="Times New Roman"/>
        <family val="1"/>
        <charset val="204"/>
      </rPr>
      <t xml:space="preserve">годов</t>
    </r>
    <r>
      <rPr>
        <b val="true"/>
        <vertAlign val="superscript"/>
        <sz val="11"/>
        <rFont val="Times New Roman"/>
        <family val="1"/>
        <charset val="204"/>
      </rPr>
      <t xml:space="preserve">1</t>
    </r>
    <r>
      <rPr>
        <b val="true"/>
        <sz val="11"/>
        <rFont val="Times New Roman"/>
        <family val="1"/>
        <charset val="204"/>
      </rPr>
      <t xml:space="preserve">)</t>
    </r>
  </si>
  <si>
    <t xml:space="preserve">от "</t>
  </si>
  <si>
    <r>
      <rPr>
        <sz val="10"/>
        <rFont val="Times New Roman"/>
        <family val="0"/>
        <charset val="204"/>
      </rPr>
      <t xml:space="preserve">г.</t>
    </r>
    <r>
      <rPr>
        <vertAlign val="superscript"/>
        <sz val="10"/>
        <rFont val="Times New Roman"/>
        <family val="1"/>
        <charset val="204"/>
      </rPr>
      <t xml:space="preserve">2</t>
    </r>
  </si>
  <si>
    <t xml:space="preserve">Дата</t>
  </si>
  <si>
    <t xml:space="preserve">07.02.2023</t>
  </si>
  <si>
    <t xml:space="preserve">Орган, осуществляющий функции</t>
  </si>
  <si>
    <t xml:space="preserve">по Сводному реестру</t>
  </si>
  <si>
    <t xml:space="preserve">60313645</t>
  </si>
  <si>
    <t xml:space="preserve">и полномочия учредителя</t>
  </si>
  <si>
    <t xml:space="preserve">Муниципальное учреждение Отдел образования Администрации Тарасовского района</t>
  </si>
  <si>
    <t xml:space="preserve">глава по БК</t>
  </si>
  <si>
    <t xml:space="preserve">000</t>
  </si>
  <si>
    <t xml:space="preserve">603У2953</t>
  </si>
  <si>
    <t xml:space="preserve">ИНН</t>
  </si>
  <si>
    <t xml:space="preserve">6133008232</t>
  </si>
  <si>
    <t xml:space="preserve">Учреждение</t>
  </si>
  <si>
    <t xml:space="preserve">КПП</t>
  </si>
  <si>
    <t xml:space="preserve">613301001</t>
  </si>
  <si>
    <t xml:space="preserve">Единица измерения: руб</t>
  </si>
  <si>
    <t xml:space="preserve">по ОКЕИ</t>
  </si>
  <si>
    <t xml:space="preserve">Раздел 1. Поступления и выплаты</t>
  </si>
  <si>
    <t xml:space="preserve">Наименование показателя</t>
  </si>
  <si>
    <t xml:space="preserve">Код строки</t>
  </si>
  <si>
    <r>
      <rPr>
        <sz val="9"/>
        <rFont val="Times New Roman"/>
        <family val="1"/>
        <charset val="204"/>
      </rPr>
      <t xml:space="preserve">Код по бюджетной
классификации
Российской
Федерации</t>
    </r>
    <r>
      <rPr>
        <vertAlign val="superscript"/>
        <sz val="9"/>
        <rFont val="Times New Roman"/>
        <family val="1"/>
        <charset val="204"/>
      </rPr>
      <t xml:space="preserve">3</t>
    </r>
  </si>
  <si>
    <r>
      <rPr>
        <sz val="9"/>
        <rFont val="Times New Roman"/>
        <family val="1"/>
        <charset val="204"/>
      </rPr>
      <t xml:space="preserve">Аналити-
ческий
код</t>
    </r>
    <r>
      <rPr>
        <vertAlign val="superscript"/>
        <sz val="9"/>
        <rFont val="Times New Roman"/>
        <family val="1"/>
        <charset val="204"/>
      </rPr>
      <t xml:space="preserve">4</t>
    </r>
  </si>
  <si>
    <t xml:space="preserve">Сумма</t>
  </si>
  <si>
    <t xml:space="preserve">на 20</t>
  </si>
  <si>
    <t xml:space="preserve">24</t>
  </si>
  <si>
    <t xml:space="preserve">за пределами
планового
периода</t>
  </si>
  <si>
    <t xml:space="preserve">текущий
финансовый год</t>
  </si>
  <si>
    <t xml:space="preserve">первый год
планового
периода</t>
  </si>
  <si>
    <t xml:space="preserve">второй год
планового
периода</t>
  </si>
  <si>
    <t xml:space="preserve">сверяю</t>
  </si>
  <si>
    <t xml:space="preserve">заполняем</t>
  </si>
  <si>
    <r>
      <rPr>
        <sz val="9"/>
        <rFont val="Times New Roman"/>
        <family val="1"/>
        <charset val="204"/>
      </rPr>
      <t xml:space="preserve">Остаток средств на начало текущего финансового года</t>
    </r>
    <r>
      <rPr>
        <vertAlign val="superscript"/>
        <sz val="9"/>
        <rFont val="Times New Roman"/>
        <family val="1"/>
        <charset val="204"/>
      </rPr>
      <t xml:space="preserve">5</t>
    </r>
  </si>
  <si>
    <t xml:space="preserve">0001</t>
  </si>
  <si>
    <t xml:space="preserve">х</t>
  </si>
  <si>
    <t xml:space="preserve">формула</t>
  </si>
  <si>
    <r>
      <rPr>
        <sz val="9"/>
        <rFont val="Times New Roman"/>
        <family val="1"/>
        <charset val="204"/>
      </rPr>
      <t xml:space="preserve">Остаток средств на конец текущего финансового года</t>
    </r>
    <r>
      <rPr>
        <vertAlign val="superscript"/>
        <sz val="9"/>
        <rFont val="Times New Roman"/>
        <family val="1"/>
        <charset val="204"/>
      </rPr>
      <t xml:space="preserve">5</t>
    </r>
  </si>
  <si>
    <t xml:space="preserve">0002</t>
  </si>
  <si>
    <t xml:space="preserve">Доходы, всего:</t>
  </si>
  <si>
    <t xml:space="preserve">1000</t>
  </si>
  <si>
    <t xml:space="preserve">100</t>
  </si>
  <si>
    <t xml:space="preserve">в том числе:
доходы от собственности, всего</t>
  </si>
  <si>
    <t xml:space="preserve">1100</t>
  </si>
  <si>
    <t xml:space="preserve">120</t>
  </si>
  <si>
    <t xml:space="preserve">в том числе:</t>
  </si>
  <si>
    <t xml:space="preserve">1110</t>
  </si>
  <si>
    <t xml:space="preserve">приносящая доход деятельность (арендная плата)</t>
  </si>
  <si>
    <t xml:space="preserve">приносящая доход деятельность (от сдачи металлалома)</t>
  </si>
  <si>
    <t xml:space="preserve">1120</t>
  </si>
  <si>
    <t xml:space="preserve">доходы от оказания услуг, работ, компенсации затрат учреждений, всего </t>
  </si>
  <si>
    <t xml:space="preserve">1200</t>
  </si>
  <si>
    <t xml:space="preserve">130</t>
  </si>
  <si>
    <t xml:space="preserve">2+4</t>
  </si>
  <si>
    <t xml:space="preserve">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</si>
  <si>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 xml:space="preserve">1210</t>
  </si>
  <si>
    <t xml:space="preserve">131</t>
  </si>
  <si>
    <t xml:space="preserve">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 </t>
  </si>
  <si>
    <t xml:space="preserve">1220</t>
  </si>
  <si>
    <t xml:space="preserve">приносящая доход деятельность (родительская плата)</t>
  </si>
  <si>
    <t xml:space="preserve">1230</t>
  </si>
  <si>
    <t xml:space="preserve">доходы от штрафов, пеней, иных сумм принудительного изъятия, всего</t>
  </si>
  <si>
    <t xml:space="preserve">1300</t>
  </si>
  <si>
    <t xml:space="preserve">140</t>
  </si>
  <si>
    <t xml:space="preserve">1310</t>
  </si>
  <si>
    <t xml:space="preserve">безвозмездные денежные поступления, всего</t>
  </si>
  <si>
    <t xml:space="preserve">1400</t>
  </si>
  <si>
    <t xml:space="preserve">150</t>
  </si>
  <si>
    <t xml:space="preserve">1410</t>
  </si>
  <si>
    <t xml:space="preserve">целевые субсидии</t>
  </si>
  <si>
    <t xml:space="preserve">субсидии на осуществление капитальных вложений</t>
  </si>
  <si>
    <t xml:space="preserve">1420</t>
  </si>
  <si>
    <t xml:space="preserve">прочие доходы, всего</t>
  </si>
  <si>
    <t xml:space="preserve">1500</t>
  </si>
  <si>
    <t xml:space="preserve">180</t>
  </si>
  <si>
    <t xml:space="preserve">доходы от операции с активами, всего</t>
  </si>
  <si>
    <t xml:space="preserve">1900</t>
  </si>
  <si>
    <r>
      <rPr>
        <sz val="9"/>
        <rFont val="Times New Roman"/>
        <family val="1"/>
        <charset val="204"/>
      </rPr>
      <t xml:space="preserve">прочие поступления, всего</t>
    </r>
    <r>
      <rPr>
        <vertAlign val="superscript"/>
        <sz val="9"/>
        <rFont val="Times New Roman"/>
        <family val="1"/>
        <charset val="204"/>
      </rPr>
      <t xml:space="preserve">6</t>
    </r>
  </si>
  <si>
    <t xml:space="preserve">1980</t>
  </si>
  <si>
    <t xml:space="preserve">из них:
увеличение остатков денежных средств за счет возврата дебиторской задолженности прошлых лет </t>
  </si>
  <si>
    <t xml:space="preserve">1981</t>
  </si>
  <si>
    <t xml:space="preserve">510</t>
  </si>
  <si>
    <t xml:space="preserve">Расходы, всего </t>
  </si>
  <si>
    <t xml:space="preserve">2000</t>
  </si>
  <si>
    <t xml:space="preserve">200</t>
  </si>
  <si>
    <t xml:space="preserve">в том числе:
на выплаты персоналу, всего </t>
  </si>
  <si>
    <t xml:space="preserve">2100</t>
  </si>
  <si>
    <t xml:space="preserve">210</t>
  </si>
  <si>
    <t xml:space="preserve">в том числе: 
оплата труда</t>
  </si>
  <si>
    <t xml:space="preserve">2110</t>
  </si>
  <si>
    <t xml:space="preserve">111</t>
  </si>
  <si>
    <t xml:space="preserve">211</t>
  </si>
  <si>
    <t xml:space="preserve">прочие выплаты персоналу, в том числе компенсационного характера</t>
  </si>
  <si>
    <t xml:space="preserve">2120</t>
  </si>
  <si>
    <t xml:space="preserve">112</t>
  </si>
  <si>
    <t xml:space="preserve">212</t>
  </si>
  <si>
    <t xml:space="preserve">иные выплаты, за исключением фонда оплаты труда учреждения, для выполнения отдельных полномочий</t>
  </si>
  <si>
    <t xml:space="preserve">2130</t>
  </si>
  <si>
    <t xml:space="preserve">113</t>
  </si>
  <si>
    <t xml:space="preserve">взносы по обязательному социальному страхованию на выплаты по
оплате труда работников и иные выплаты работникам учреждений, 
всего</t>
  </si>
  <si>
    <t xml:space="preserve">2140</t>
  </si>
  <si>
    <t xml:space="preserve">119</t>
  </si>
  <si>
    <t xml:space="preserve">213</t>
  </si>
  <si>
    <t xml:space="preserve">в том числе:
на выплаты по оплате труда </t>
  </si>
  <si>
    <t xml:space="preserve">2141</t>
  </si>
  <si>
    <t xml:space="preserve">на иные выплаты работникам </t>
  </si>
  <si>
    <t xml:space="preserve">2142</t>
  </si>
  <si>
    <t xml:space="preserve">денежное довольствие военнослужащих и сотрудников, имеющих специальные звания </t>
  </si>
  <si>
    <t xml:space="preserve">2150</t>
  </si>
  <si>
    <t xml:space="preserve">расходы на выплаты военнослужащим и сотрудникам, имеющим специальные звания, зависящие от размера денежного довольствия</t>
  </si>
  <si>
    <t xml:space="preserve">2160</t>
  </si>
  <si>
    <t xml:space="preserve">133</t>
  </si>
  <si>
    <t xml:space="preserve">иные выплаты военнослужащим и сотрудникам, имеющим специальные звания</t>
  </si>
  <si>
    <t xml:space="preserve">2170</t>
  </si>
  <si>
    <t xml:space="preserve">134</t>
  </si>
  <si>
    <t xml:space="preserve">страховые взносы на обязательное социальное страхование в части
выплат персоналу, подлежащих обложению страховыми взносами</t>
  </si>
  <si>
    <t xml:space="preserve">2180</t>
  </si>
  <si>
    <t xml:space="preserve">139</t>
  </si>
  <si>
    <t xml:space="preserve">в том числе:
на оплату труда стажеров</t>
  </si>
  <si>
    <t xml:space="preserve">2181</t>
  </si>
  <si>
    <t xml:space="preserve">социальные и иные выплаты населению, всего </t>
  </si>
  <si>
    <t xml:space="preserve">2200</t>
  </si>
  <si>
    <t xml:space="preserve">300</t>
  </si>
  <si>
    <t xml:space="preserve">в том числе:
социальные выплаты гражданам, кроме публичных нормативных социальных выплат</t>
  </si>
  <si>
    <t xml:space="preserve">2210</t>
  </si>
  <si>
    <t xml:space="preserve">320</t>
  </si>
  <si>
    <t xml:space="preserve">из них:
пособия, компенсации и иные социальные выплаты гражданам, кроме публичных нормативных обязательств </t>
  </si>
  <si>
    <t xml:space="preserve">2211</t>
  </si>
  <si>
    <t xml:space="preserve">321</t>
  </si>
  <si>
    <t xml:space="preserve">262</t>
  </si>
  <si>
    <t xml:space="preserve">выплата стипендий, осуществление иных расходов на социальную поддержку обучающихся за счет средств стипендиального фонда</t>
  </si>
  <si>
    <t xml:space="preserve">2220</t>
  </si>
  <si>
    <t xml:space="preserve">340</t>
  </si>
  <si>
    <t xml:space="preserve">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 </t>
  </si>
  <si>
    <t xml:space="preserve">2230</t>
  </si>
  <si>
    <t xml:space="preserve">350</t>
  </si>
  <si>
    <t xml:space="preserve">иные выплаты населению</t>
  </si>
  <si>
    <t xml:space="preserve">2240</t>
  </si>
  <si>
    <t xml:space="preserve">360</t>
  </si>
  <si>
    <t xml:space="preserve">уплата налогов, сборов и иных платежей, всего </t>
  </si>
  <si>
    <t xml:space="preserve">2300</t>
  </si>
  <si>
    <t xml:space="preserve">850</t>
  </si>
  <si>
    <t xml:space="preserve">из них:
налог на имущество организаций и земельный налог </t>
  </si>
  <si>
    <t xml:space="preserve">2310</t>
  </si>
  <si>
    <t xml:space="preserve">851</t>
  </si>
  <si>
    <t xml:space="preserve">290</t>
  </si>
  <si>
    <t xml:space="preserve">земля/имущ</t>
  </si>
  <si>
    <t xml:space="preserve">иные налоги (включаемые в состав расходов) в бюджеты бюджетной системы Российской Федерации, а также государственная пошлина</t>
  </si>
  <si>
    <t xml:space="preserve">2320</t>
  </si>
  <si>
    <t xml:space="preserve">852</t>
  </si>
  <si>
    <t xml:space="preserve">трансп</t>
  </si>
  <si>
    <t xml:space="preserve">уплата штрафов (в том числе административных), пеней, иных платежей</t>
  </si>
  <si>
    <t xml:space="preserve">2330</t>
  </si>
  <si>
    <t xml:space="preserve">853</t>
  </si>
  <si>
    <t xml:space="preserve">291</t>
  </si>
  <si>
    <t xml:space="preserve">нвос</t>
  </si>
  <si>
    <t xml:space="preserve">2331</t>
  </si>
  <si>
    <t xml:space="preserve">292</t>
  </si>
  <si>
    <t xml:space="preserve">2332</t>
  </si>
  <si>
    <t xml:space="preserve">295</t>
  </si>
  <si>
    <t xml:space="preserve">безвозмездные перечисления организациям и физическим лицам, всего</t>
  </si>
  <si>
    <t xml:space="preserve">2400</t>
  </si>
  <si>
    <t xml:space="preserve">из них:
гранты, предоставляемые бюджетным учреждениям</t>
  </si>
  <si>
    <t xml:space="preserve">2410</t>
  </si>
  <si>
    <t xml:space="preserve">613</t>
  </si>
  <si>
    <t xml:space="preserve">гранты, предоставляемые автономным учреждениям</t>
  </si>
  <si>
    <t xml:space="preserve">2420</t>
  </si>
  <si>
    <t xml:space="preserve">623</t>
  </si>
  <si>
    <t xml:space="preserve">гранты, предоставляемые иным некоммерческим организациям
(за исключением бюджетных и автономных учреждений)</t>
  </si>
  <si>
    <t xml:space="preserve">2430</t>
  </si>
  <si>
    <t xml:space="preserve">634</t>
  </si>
  <si>
    <t xml:space="preserve">гранты, предоставляемые другим организациям и физическим лицам</t>
  </si>
  <si>
    <t xml:space="preserve">2440</t>
  </si>
  <si>
    <t xml:space="preserve">810</t>
  </si>
  <si>
    <t xml:space="preserve">взносы в международные организации</t>
  </si>
  <si>
    <t xml:space="preserve">2450</t>
  </si>
  <si>
    <t xml:space="preserve">862</t>
  </si>
  <si>
    <t xml:space="preserve">платежи в целях обеспечения реализации соглашений с правительствами иностранных государств и международными организациями</t>
  </si>
  <si>
    <t xml:space="preserve">2460</t>
  </si>
  <si>
    <t xml:space="preserve">863</t>
  </si>
  <si>
    <t xml:space="preserve">прочие выплаты (кроме выплат на закупку товаров, работ, услуг)</t>
  </si>
  <si>
    <t xml:space="preserve">2500</t>
  </si>
  <si>
    <t xml:space="preserve">исполнение судебных актов Российской Федерации и мировых соглашений по возмещению вреда, причиненного в результате деятельности учреждения </t>
  </si>
  <si>
    <t xml:space="preserve">2520</t>
  </si>
  <si>
    <t xml:space="preserve">831</t>
  </si>
  <si>
    <r>
      <rPr>
        <sz val="9"/>
        <rFont val="Times New Roman"/>
        <family val="1"/>
        <charset val="204"/>
      </rPr>
      <t xml:space="preserve">расходы на закупку товаров, работ, услуг, всего</t>
    </r>
    <r>
      <rPr>
        <vertAlign val="superscript"/>
        <sz val="9"/>
        <rFont val="Times New Roman"/>
        <family val="1"/>
        <charset val="204"/>
      </rPr>
      <t xml:space="preserve">7</t>
    </r>
  </si>
  <si>
    <t xml:space="preserve">2600</t>
  </si>
  <si>
    <t xml:space="preserve">220</t>
  </si>
  <si>
    <t xml:space="preserve">в том числе:
закупку научно-исследовательских, опытно-конструкторских и технологических работ</t>
  </si>
  <si>
    <t xml:space="preserve">2610</t>
  </si>
  <si>
    <t xml:space="preserve">241</t>
  </si>
  <si>
    <t xml:space="preserve">закупку товаров, работ, услуг в целях капитального ремонта государственного (муниципального) имущества </t>
  </si>
  <si>
    <t xml:space="preserve">2630</t>
  </si>
  <si>
    <t xml:space="preserve">243</t>
  </si>
  <si>
    <t xml:space="preserve">прочую закупку товаров, работ и услуг</t>
  </si>
  <si>
    <t xml:space="preserve">2640</t>
  </si>
  <si>
    <t xml:space="preserve">244</t>
  </si>
  <si>
    <t xml:space="preserve">вода, жбо, тбо</t>
  </si>
  <si>
    <t xml:space="preserve">закупку товаров, работ, услуг в целях создания, развития,
эксплуатации и вывода из эксплуатации государственных
информационных систем</t>
  </si>
  <si>
    <t xml:space="preserve">2650</t>
  </si>
  <si>
    <t xml:space="preserve">246</t>
  </si>
  <si>
    <t xml:space="preserve">закупку энергетических ресурсов</t>
  </si>
  <si>
    <t xml:space="preserve">2660</t>
  </si>
  <si>
    <t xml:space="preserve">247</t>
  </si>
  <si>
    <t xml:space="preserve">свет,тепло</t>
  </si>
  <si>
    <t xml:space="preserve">капитальные вложения в объекты государственной (муниципальной)
собственности, всего</t>
  </si>
  <si>
    <t xml:space="preserve">2700</t>
  </si>
  <si>
    <t xml:space="preserve">400</t>
  </si>
  <si>
    <t xml:space="preserve">в том числе:
приобретение объектов недвижимого имущества государственными (муниципальными) учреждениями</t>
  </si>
  <si>
    <t xml:space="preserve">2710</t>
  </si>
  <si>
    <t xml:space="preserve">406</t>
  </si>
  <si>
    <t xml:space="preserve">строительство (реконструкция) объектов недвижимого имущества
государственными (муниципальными) учреждениями</t>
  </si>
  <si>
    <t xml:space="preserve">2720</t>
  </si>
  <si>
    <t xml:space="preserve">407</t>
  </si>
  <si>
    <t xml:space="preserve">специальные расходы</t>
  </si>
  <si>
    <t xml:space="preserve">2800</t>
  </si>
  <si>
    <t xml:space="preserve">880</t>
  </si>
  <si>
    <r>
      <rPr>
        <b val="true"/>
        <sz val="9"/>
        <rFont val="Times New Roman"/>
        <family val="1"/>
        <charset val="204"/>
      </rPr>
      <t xml:space="preserve">Выплаты, уменьшающие доход, всего</t>
    </r>
    <r>
      <rPr>
        <b val="true"/>
        <vertAlign val="superscript"/>
        <sz val="9"/>
        <rFont val="Times New Roman"/>
        <family val="1"/>
        <charset val="204"/>
      </rPr>
      <t xml:space="preserve">8</t>
    </r>
  </si>
  <si>
    <t xml:space="preserve">3000</t>
  </si>
  <si>
    <r>
      <rPr>
        <sz val="9"/>
        <rFont val="Times New Roman"/>
        <family val="1"/>
        <charset val="204"/>
      </rPr>
      <t xml:space="preserve">в том числе:
налог на прибыль</t>
    </r>
    <r>
      <rPr>
        <vertAlign val="superscript"/>
        <sz val="9"/>
        <rFont val="Times New Roman"/>
        <family val="1"/>
        <charset val="204"/>
      </rPr>
      <t xml:space="preserve">8</t>
    </r>
  </si>
  <si>
    <t xml:space="preserve">3010</t>
  </si>
  <si>
    <r>
      <rPr>
        <sz val="9"/>
        <rFont val="Times New Roman"/>
        <family val="1"/>
        <charset val="204"/>
      </rPr>
      <t xml:space="preserve">налог на добавленную стоимость</t>
    </r>
    <r>
      <rPr>
        <vertAlign val="superscript"/>
        <sz val="9"/>
        <rFont val="Times New Roman"/>
        <family val="1"/>
        <charset val="204"/>
      </rPr>
      <t xml:space="preserve">8</t>
    </r>
  </si>
  <si>
    <t xml:space="preserve">3020</t>
  </si>
  <si>
    <r>
      <rPr>
        <sz val="9"/>
        <rFont val="Times New Roman"/>
        <family val="1"/>
        <charset val="204"/>
      </rPr>
      <t xml:space="preserve">прочие налоги, уменьшающие доход</t>
    </r>
    <r>
      <rPr>
        <vertAlign val="superscript"/>
        <sz val="9"/>
        <rFont val="Times New Roman"/>
        <family val="1"/>
        <charset val="204"/>
      </rPr>
      <t xml:space="preserve">8</t>
    </r>
  </si>
  <si>
    <t xml:space="preserve">3030</t>
  </si>
  <si>
    <r>
      <rPr>
        <b val="true"/>
        <sz val="9"/>
        <rFont val="Times New Roman"/>
        <family val="1"/>
        <charset val="204"/>
      </rPr>
      <t xml:space="preserve">Прочие выплаты, всего</t>
    </r>
    <r>
      <rPr>
        <b val="true"/>
        <vertAlign val="superscript"/>
        <sz val="9"/>
        <rFont val="Times New Roman"/>
        <family val="1"/>
        <charset val="204"/>
      </rPr>
      <t xml:space="preserve">9</t>
    </r>
  </si>
  <si>
    <t xml:space="preserve">4000</t>
  </si>
  <si>
    <t xml:space="preserve">из них:
возврат в бюджет средств субсидии</t>
  </si>
  <si>
    <t xml:space="preserve">4010</t>
  </si>
  <si>
    <t xml:space="preserve">610</t>
  </si>
  <si>
    <r>
      <rPr>
        <vertAlign val="superscript"/>
        <sz val="8"/>
        <rFont val="Times New Roman"/>
        <family val="1"/>
        <charset val="204"/>
      </rPr>
      <t xml:space="preserve">1 </t>
    </r>
    <r>
      <rPr>
        <sz val="8"/>
        <rFont val="Times New Roman"/>
        <family val="1"/>
        <charset val="204"/>
      </rPr>
      <t xml:space="preserve">В случае утверждения закона (решения) о бюджете на текущий финансовый год и плановый период.</t>
    </r>
  </si>
  <si>
    <r>
      <rPr>
        <vertAlign val="superscript"/>
        <sz val="8"/>
        <rFont val="Times New Roman"/>
        <family val="1"/>
        <charset val="204"/>
      </rPr>
      <t xml:space="preserve">2 </t>
    </r>
    <r>
      <rPr>
        <sz val="8"/>
        <rFont val="Times New Roman"/>
        <family val="1"/>
        <charset val="204"/>
      </rPr>
      <t xml:space="preserve">Указывается дата подписания Плана, а в случае утверждения Плана уполномоченным лицом учреждения - дата утверждения Плана.</t>
    </r>
  </si>
  <si>
    <r>
      <rPr>
        <vertAlign val="superscript"/>
        <sz val="8"/>
        <rFont val="Times New Roman"/>
        <family val="1"/>
        <charset val="204"/>
      </rPr>
      <t xml:space="preserve">3 </t>
    </r>
    <r>
      <rPr>
        <sz val="8"/>
        <rFont val="Times New Roman"/>
        <family val="1"/>
        <charset val="204"/>
      </rPr>
      <t xml:space="preserve">В графе 3 отражаются:
по строкам 1100-1900 - коды аналитической группы подвида доходов бюджетов классификации доходов бюджетов;
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2000-2800 - коды видов расходов бюджетов классификации расходов бюджетов;
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r>
  </si>
  <si>
    <r>
      <rPr>
        <vertAlign val="superscript"/>
        <sz val="8"/>
        <rFont val="Times New Roman"/>
        <family val="1"/>
        <charset val="204"/>
      </rPr>
      <t xml:space="preserve">4 </t>
    </r>
    <r>
      <rPr>
        <sz val="8"/>
        <rFont val="Times New Roman"/>
        <family val="1"/>
        <charset val="204"/>
      </rPr>
      <t xml:space="preserve">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N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органа-учредителя предусмотрена указанная детализация.</t>
    </r>
  </si>
  <si>
    <r>
      <rPr>
        <vertAlign val="superscript"/>
        <sz val="8"/>
        <rFont val="Times New Roman"/>
        <family val="1"/>
        <charset val="204"/>
      </rPr>
      <t xml:space="preserve">5 </t>
    </r>
    <r>
      <rPr>
        <sz val="8"/>
        <rFont val="Times New Roman"/>
        <family val="1"/>
        <charset val="204"/>
      </rPr>
      <t xml:space="preserve">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</si>
  <si>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rPr>
        <vertAlign val="superscript"/>
        <sz val="8"/>
        <rFont val="Times New Roman"/>
        <family val="1"/>
        <charset val="204"/>
      </rPr>
      <t xml:space="preserve">6 </t>
    </r>
    <r>
      <rPr>
        <sz val="8"/>
        <rFont val="Times New Roman"/>
        <family val="1"/>
        <charset val="204"/>
      </rPr>
      <t xml:space="preserve">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</si>
  <si>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8"/>
        <rFont val="Times New Roman"/>
        <family val="1"/>
        <charset val="204"/>
      </rPr>
      <t xml:space="preserve">7 </t>
    </r>
    <r>
      <rPr>
        <sz val="8"/>
        <rFont val="Times New Roman"/>
        <family val="1"/>
        <charset val="204"/>
      </rPr>
      <t xml:space="preserve">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закупку товаров, работ, услуг" Плана. </t>
    </r>
  </si>
  <si>
    <r>
      <rPr>
        <vertAlign val="superscript"/>
        <sz val="8"/>
        <rFont val="Times New Roman"/>
        <family val="1"/>
        <charset val="204"/>
      </rPr>
      <t xml:space="preserve">8 </t>
    </r>
    <r>
      <rPr>
        <sz val="8"/>
        <rFont val="Times New Roman"/>
        <family val="1"/>
        <charset val="204"/>
      </rPr>
      <t xml:space="preserve">Показатель отражается со знаком "минус".</t>
    </r>
  </si>
  <si>
    <r>
      <rPr>
        <vertAlign val="superscript"/>
        <sz val="8"/>
        <rFont val="Times New Roman"/>
        <family val="1"/>
        <charset val="204"/>
      </rPr>
      <t xml:space="preserve">9 </t>
    </r>
    <r>
      <rPr>
        <sz val="8"/>
        <rFont val="Times New Roman"/>
        <family val="1"/>
        <charset val="204"/>
      </rPr>
      <t xml:space="preserve">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</si>
  <si>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b val="true"/>
        <sz val="10"/>
        <rFont val="Times New Roman"/>
        <family val="1"/>
        <charset val="204"/>
      </rPr>
      <t xml:space="preserve">Раздел 2. Сведения по выплатам на закупки товаров, работ, услуг</t>
    </r>
    <r>
      <rPr>
        <b val="true"/>
        <vertAlign val="superscript"/>
        <sz val="10"/>
        <rFont val="Times New Roman"/>
        <family val="1"/>
        <charset val="204"/>
      </rPr>
      <t xml:space="preserve">10</t>
    </r>
  </si>
  <si>
    <t xml:space="preserve">N
п/п</t>
  </si>
  <si>
    <t xml:space="preserve">Коды строк</t>
  </si>
  <si>
    <t xml:space="preserve">Год
начала закупки</t>
  </si>
  <si>
    <r>
      <rPr>
        <sz val="8.5"/>
        <rFont val="Times New Roman"/>
        <family val="1"/>
        <charset val="204"/>
      </rPr>
      <t xml:space="preserve">Код по бюджетной классификации Российской Федерации</t>
    </r>
    <r>
      <rPr>
        <vertAlign val="superscript"/>
        <sz val="8.5"/>
        <rFont val="Times New Roman"/>
        <family val="1"/>
        <charset val="204"/>
      </rPr>
      <t xml:space="preserve">10.1</t>
    </r>
  </si>
  <si>
    <r>
      <rPr>
        <sz val="8.5"/>
        <rFont val="Times New Roman"/>
        <family val="1"/>
        <charset val="204"/>
      </rPr>
      <t xml:space="preserve">Уникальный код</t>
    </r>
    <r>
      <rPr>
        <vertAlign val="superscript"/>
        <sz val="8.5"/>
        <rFont val="Times New Roman"/>
        <family val="1"/>
        <charset val="204"/>
      </rPr>
      <t xml:space="preserve">10.2</t>
    </r>
  </si>
  <si>
    <t xml:space="preserve">на 2023 г. текущий финансовый год</t>
  </si>
  <si>
    <t xml:space="preserve">на 2024 г. первый год планового периода</t>
  </si>
  <si>
    <t xml:space="preserve">на 2025 г. второй год планового периода</t>
  </si>
  <si>
    <t xml:space="preserve">4.1</t>
  </si>
  <si>
    <t xml:space="preserve">4.2</t>
  </si>
  <si>
    <r>
      <rPr>
        <b val="true"/>
        <sz val="8.5"/>
        <rFont val="Times New Roman"/>
        <family val="1"/>
        <charset val="204"/>
      </rPr>
      <t xml:space="preserve">Выплаты на закупку товаров, работ, услуг, всего</t>
    </r>
    <r>
      <rPr>
        <b val="true"/>
        <vertAlign val="superscript"/>
        <sz val="8.5"/>
        <rFont val="Times New Roman"/>
        <family val="1"/>
        <charset val="204"/>
      </rPr>
      <t xml:space="preserve">11</t>
    </r>
  </si>
  <si>
    <t xml:space="preserve">1.1.</t>
  </si>
  <si>
    <r>
      <rPr>
        <sz val="8.5"/>
        <rFont val="Times New Roman"/>
        <family val="1"/>
        <charset val="204"/>
      </rPr>
      <t xml:space="preserve">в том числе:
по контрактам (договорам), заключенным до начала
текущего финансового года без применения норм
Федерального закона от 5 апреля 2013 г. N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N 14, ст.1652; 2018,
N 32, ст.5104) (далее - Федеральный закон N 44-ФЗ)
и Федерального закона от 18 июля 2011 г. N 223-ФЗ
"О закупках товаров, работ, услуг отдельными видами
юридических лиц" (Собрание законодательства
Российской Федерации, 2011, N 30, ст.4571; 2018,
N 32, ст.5135) (далее - Федеральный закон N 223-ФЗ)</t>
    </r>
    <r>
      <rPr>
        <vertAlign val="superscript"/>
        <sz val="8.5"/>
        <rFont val="Times New Roman"/>
        <family val="1"/>
        <charset val="204"/>
      </rPr>
      <t xml:space="preserve">12</t>
    </r>
  </si>
  <si>
    <t xml:space="preserve">1.2.</t>
  </si>
  <si>
    <r>
      <rPr>
        <sz val="8.5"/>
        <rFont val="Times New Roman"/>
        <family val="1"/>
        <charset val="204"/>
      </rPr>
      <t xml:space="preserve">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t>
    </r>
    <r>
      <rPr>
        <vertAlign val="superscript"/>
        <sz val="8.5"/>
        <rFont val="Times New Roman"/>
        <family val="1"/>
        <charset val="204"/>
      </rPr>
      <t xml:space="preserve">12</t>
    </r>
  </si>
  <si>
    <t xml:space="preserve">1.3.</t>
  </si>
  <si>
    <r>
      <rPr>
        <sz val="8.5"/>
        <rFont val="Times New Roman"/>
        <family val="1"/>
        <charset val="204"/>
      </rPr>
      <t xml:space="preserve">по контрактам (договорам), заключенным
до начала текущего финансового года с
учетом требований Федерального закона
N 44-ФЗ и Федерального закона N 223-ФЗ</t>
    </r>
    <r>
      <rPr>
        <vertAlign val="superscript"/>
        <sz val="8.5"/>
        <rFont val="Times New Roman"/>
        <family val="1"/>
        <charset val="204"/>
      </rPr>
      <t xml:space="preserve">13</t>
    </r>
  </si>
  <si>
    <t xml:space="preserve">до начала года</t>
  </si>
  <si>
    <t xml:space="preserve">1.3.1</t>
  </si>
  <si>
    <t xml:space="preserve">в том числе:
в соответствии с Федеральным законом N 44-ФЗ</t>
  </si>
  <si>
    <r>
      <rPr>
        <sz val="8.5"/>
        <rFont val="Times New Roman"/>
        <family val="1"/>
        <charset val="204"/>
      </rPr>
      <t xml:space="preserve">из них</t>
    </r>
    <r>
      <rPr>
        <vertAlign val="superscript"/>
        <sz val="8.5"/>
        <rFont val="Times New Roman"/>
        <family val="1"/>
        <charset val="204"/>
      </rPr>
      <t xml:space="preserve">10.1</t>
    </r>
    <r>
      <rPr>
        <sz val="8.5"/>
        <rFont val="Times New Roman"/>
        <family val="1"/>
        <charset val="204"/>
      </rPr>
      <t xml:space="preserve">:</t>
    </r>
  </si>
  <si>
    <t xml:space="preserve">за счет субсидий, предоставляемых на финансовое обеспечение выполнения государственного (муниципального) задания</t>
  </si>
  <si>
    <t xml:space="preserve">26310.1</t>
  </si>
  <si>
    <t xml:space="preserve">26310.2</t>
  </si>
  <si>
    <t xml:space="preserve">26310.3</t>
  </si>
  <si>
    <t xml:space="preserve">2 Вручную</t>
  </si>
  <si>
    <r>
      <rPr>
        <sz val="8.5"/>
        <rFont val="Times New Roman"/>
        <family val="1"/>
        <charset val="204"/>
      </rPr>
      <t xml:space="preserve">из них</t>
    </r>
    <r>
      <rPr>
        <vertAlign val="superscript"/>
        <sz val="8.5"/>
        <rFont val="Times New Roman"/>
        <family val="1"/>
        <charset val="204"/>
      </rPr>
      <t xml:space="preserve">10.2</t>
    </r>
    <r>
      <rPr>
        <sz val="8.5"/>
        <rFont val="Times New Roman"/>
        <family val="1"/>
        <charset val="204"/>
      </rPr>
      <t xml:space="preserve">:</t>
    </r>
  </si>
  <si>
    <t xml:space="preserve">1.3.2</t>
  </si>
  <si>
    <t xml:space="preserve">в соответствии с Федеральным законом N 223-ФЗ</t>
  </si>
  <si>
    <t xml:space="preserve">1.4.</t>
  </si>
  <si>
    <r>
      <rPr>
        <sz val="8.5"/>
        <rFont val="Times New Roman"/>
        <family val="1"/>
        <charset val="204"/>
      </rPr>
      <t xml:space="preserve">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t>
    </r>
    <r>
      <rPr>
        <vertAlign val="superscript"/>
        <sz val="8.5"/>
        <rFont val="Times New Roman"/>
        <family val="1"/>
        <charset val="204"/>
      </rPr>
      <t xml:space="preserve">13</t>
    </r>
  </si>
  <si>
    <t xml:space="preserve">этот год вся закупка</t>
  </si>
  <si>
    <t xml:space="preserve">1.4.1.</t>
  </si>
  <si>
    <t xml:space="preserve">в том числе:
за счет субсидий, предоставляемых на финансовое
обеспечение выполнения государственного
(муниципального) задания </t>
  </si>
  <si>
    <t xml:space="preserve">26410.1</t>
  </si>
  <si>
    <t xml:space="preserve">4 этот год</t>
  </si>
  <si>
    <t xml:space="preserve">26410.2</t>
  </si>
  <si>
    <t xml:space="preserve">26410.3</t>
  </si>
  <si>
    <t xml:space="preserve">1.4.1.1.</t>
  </si>
  <si>
    <t xml:space="preserve">в том числе:
в соответствии с Федеральным законом N 44-ФЗ </t>
  </si>
  <si>
    <t xml:space="preserve">1.4.1.2.</t>
  </si>
  <si>
    <r>
      <rPr>
        <sz val="8.5"/>
        <rFont val="Times New Roman"/>
        <family val="1"/>
        <charset val="204"/>
      </rPr>
      <t xml:space="preserve">в соответствии с Федеральным законом N 223-ФЗ</t>
    </r>
    <r>
      <rPr>
        <vertAlign val="superscript"/>
        <sz val="8.5"/>
        <rFont val="Times New Roman"/>
        <family val="1"/>
        <charset val="204"/>
      </rPr>
      <t xml:space="preserve">14</t>
    </r>
  </si>
  <si>
    <t xml:space="preserve">1.4.2.</t>
  </si>
  <si>
    <t xml:space="preserve">за счет субсидий, предоставляемых в соответствии с
абзацем вторым пункта 1 статьи 78.1 Бюджетного кодекса Российской Федерации </t>
  </si>
  <si>
    <t xml:space="preserve">5 вся</t>
  </si>
  <si>
    <t xml:space="preserve">1.4.2.1.</t>
  </si>
  <si>
    <r>
      <rPr>
        <sz val="8.5"/>
        <rFont val="Times New Roman"/>
        <family val="1"/>
        <charset val="204"/>
      </rPr>
      <t xml:space="preserve">из них</t>
    </r>
    <r>
      <rPr>
        <vertAlign val="superscript"/>
        <sz val="8.5"/>
        <rFont val="Times New Roman"/>
        <family val="1"/>
        <charset val="204"/>
      </rPr>
      <t xml:space="preserve">10.1</t>
    </r>
    <r>
      <rPr>
        <sz val="8.5"/>
        <rFont val="Times New Roman"/>
        <family val="1"/>
        <charset val="204"/>
      </rPr>
      <t xml:space="preserve">:
</t>
    </r>
  </si>
  <si>
    <t xml:space="preserve">26421.1</t>
  </si>
  <si>
    <t xml:space="preserve">код цели в АЦК</t>
  </si>
  <si>
    <t xml:space="preserve">1.4.2.2.</t>
  </si>
  <si>
    <t xml:space="preserve">1.4.3.</t>
  </si>
  <si>
    <r>
      <rPr>
        <sz val="8.5"/>
        <rFont val="Times New Roman"/>
        <family val="1"/>
        <charset val="204"/>
      </rPr>
      <t xml:space="preserve">за счет субсидий, предоставляемых на осуществление капитальных вложений</t>
    </r>
    <r>
      <rPr>
        <vertAlign val="superscript"/>
        <sz val="8.5"/>
        <rFont val="Times New Roman"/>
        <family val="1"/>
        <charset val="204"/>
      </rPr>
      <t xml:space="preserve">15</t>
    </r>
  </si>
  <si>
    <t xml:space="preserve">26430.1</t>
  </si>
  <si>
    <t xml:space="preserve">243 квр</t>
  </si>
  <si>
    <r>
      <rPr>
        <sz val="8.5"/>
        <rFont val="Times New Roman"/>
        <family val="1"/>
        <charset val="204"/>
      </rPr>
      <t xml:space="preserve">из них</t>
    </r>
    <r>
      <rPr>
        <vertAlign val="superscript"/>
        <sz val="8.5"/>
        <rFont val="Times New Roman"/>
        <family val="1"/>
        <charset val="204"/>
      </rPr>
      <t xml:space="preserve">10.2</t>
    </r>
    <r>
      <rPr>
        <sz val="8.5"/>
        <rFont val="Times New Roman"/>
        <family val="1"/>
        <charset val="204"/>
      </rPr>
      <t xml:space="preserve">:
</t>
    </r>
  </si>
  <si>
    <t xml:space="preserve">26430.2</t>
  </si>
  <si>
    <t xml:space="preserve">1.4.4.</t>
  </si>
  <si>
    <t xml:space="preserve">за счет средств обязательного медицинского
страхования </t>
  </si>
  <si>
    <t xml:space="preserve">1.4.4.1.</t>
  </si>
  <si>
    <t xml:space="preserve">1.4.4.2.</t>
  </si>
  <si>
    <t xml:space="preserve">1.4.5.</t>
  </si>
  <si>
    <t xml:space="preserve">за счет прочих источников финансового обеспечения </t>
  </si>
  <si>
    <t xml:space="preserve">1.4.5.1.</t>
  </si>
  <si>
    <t xml:space="preserve">2 вручную</t>
  </si>
  <si>
    <t xml:space="preserve">26451.1</t>
  </si>
  <si>
    <t xml:space="preserve">26451.2</t>
  </si>
  <si>
    <t xml:space="preserve">26451.3</t>
  </si>
  <si>
    <t xml:space="preserve">1.4.5.2.</t>
  </si>
  <si>
    <t xml:space="preserve">2.</t>
  </si>
  <si>
    <t xml:space="preserve">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t>
  </si>
  <si>
    <t xml:space="preserve">в том числе по году начала закупки:</t>
  </si>
  <si>
    <t xml:space="preserve">3.</t>
  </si>
  <si>
    <t xml:space="preserve">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 </t>
  </si>
  <si>
    <t xml:space="preserve">Руководитель учреждения</t>
  </si>
  <si>
    <t xml:space="preserve">Директор</t>
  </si>
  <si>
    <t xml:space="preserve">(уполномоченное лицо учреждения) </t>
  </si>
  <si>
    <t xml:space="preserve">(должность)</t>
  </si>
  <si>
    <t xml:space="preserve">Исполнитель</t>
  </si>
  <si>
    <t xml:space="preserve">экономист</t>
  </si>
  <si>
    <t xml:space="preserve">Ю.А.Слащева</t>
  </si>
  <si>
    <t xml:space="preserve">8-(86386) 32-3-05</t>
  </si>
  <si>
    <t xml:space="preserve">(фамилия, инициалы)</t>
  </si>
  <si>
    <t xml:space="preserve">(телефон)</t>
  </si>
  <si>
    <t xml:space="preserve">СОГЛАСОВАНО</t>
  </si>
  <si>
    <t xml:space="preserve">Заведующий Муниципальным учреждением Отдел образования Администрации Тарасовского района</t>
  </si>
  <si>
    <t xml:space="preserve">(наименование должности уполномоченного лица органа-учредителя)</t>
  </si>
  <si>
    <t xml:space="preserve">А.И. Коршунов</t>
  </si>
  <si>
    <r>
      <rPr>
        <vertAlign val="superscript"/>
        <sz val="6"/>
        <rFont val="Times New Roman"/>
        <family val="1"/>
        <charset val="204"/>
      </rPr>
      <t xml:space="preserve">10 </t>
    </r>
    <r>
      <rPr>
        <sz val="6"/>
        <rFont val="Times New Roman"/>
        <family val="1"/>
        <charset val="204"/>
      </rPr>
      <t xml:space="preserve">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</si>
  <si>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vertAlign val="superscript"/>
        <sz val="6"/>
        <rFont val="Times New Roman"/>
        <family val="1"/>
        <charset val="204"/>
      </rPr>
      <t xml:space="preserve">10.1</t>
    </r>
    <r>
      <rPr>
        <sz val="6"/>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N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N 20, ст.2817; N 30, ст.4717),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</si>
  <si>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r>
      <rPr>
        <vertAlign val="superscript"/>
        <sz val="6"/>
        <rFont val="Times New Roman"/>
        <family val="1"/>
        <charset val="204"/>
      </rPr>
      <t xml:space="preserve">10.2</t>
    </r>
    <r>
      <rPr>
        <sz val="6"/>
        <rFont val="Times New Roman"/>
        <family val="1"/>
        <charset val="204"/>
      </rPr>
      <t xml:space="preserve">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обеспечения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</si>
  <si>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r>
      <rPr>
        <vertAlign val="superscript"/>
        <sz val="6"/>
        <rFont val="Times New Roman"/>
        <family val="1"/>
        <charset val="204"/>
      </rPr>
      <t xml:space="preserve">11 </t>
    </r>
    <r>
      <rPr>
        <sz val="6"/>
        <rFont val="Times New Roman"/>
        <family val="1"/>
        <charset val="204"/>
      </rPr>
      <t xml:space="preserve">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</si>
  <si>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r>
      <rPr>
        <vertAlign val="superscript"/>
        <sz val="6"/>
        <rFont val="Times New Roman"/>
        <family val="1"/>
        <charset val="204"/>
      </rPr>
      <t xml:space="preserve">12 </t>
    </r>
    <r>
      <rPr>
        <sz val="6"/>
        <rFont val="Times New Roman"/>
        <family val="1"/>
        <charset val="204"/>
      </rPr>
      <t xml:space="preserve">Указывается сумма договоров (контрактах) о закупках товаров, работ, услуг, заключенных без учета требований Федерального закона N 44-ФЗ и Федерального закона N 223-ФЗ, в случаях предусмотренных указанными федеральными законами.</t>
    </r>
  </si>
  <si>
    <r>
      <rPr>
        <vertAlign val="superscript"/>
        <sz val="6"/>
        <rFont val="Times New Roman"/>
        <family val="1"/>
        <charset val="204"/>
      </rPr>
      <t xml:space="preserve">13 </t>
    </r>
    <r>
      <rPr>
        <sz val="6"/>
        <rFont val="Times New Roman"/>
        <family val="1"/>
        <charset val="204"/>
      </rPr>
      <t xml:space="preserve">Указывается сумма закупок товаров, работ, услуг, осуществляемых в соответствии с Федеральным законом N 44-ФЗ и Федеральным законом N 223-ФЗ.</t>
    </r>
  </si>
  <si>
    <r>
      <rPr>
        <vertAlign val="superscript"/>
        <sz val="6"/>
        <rFont val="Times New Roman"/>
        <family val="1"/>
        <charset val="204"/>
      </rPr>
      <t xml:space="preserve">14 </t>
    </r>
    <r>
      <rPr>
        <sz val="6"/>
        <rFont val="Times New Roman"/>
        <family val="1"/>
        <charset val="204"/>
      </rPr>
      <t xml:space="preserve">Государственным (муниципальным) бюджетным учреждением показатель не формируется.</t>
    </r>
  </si>
  <si>
    <r>
      <rPr>
        <vertAlign val="superscript"/>
        <sz val="6"/>
        <rFont val="Times New Roman"/>
        <family val="1"/>
        <charset val="204"/>
      </rPr>
      <t xml:space="preserve">15 </t>
    </r>
    <r>
      <rPr>
        <sz val="6"/>
        <rFont val="Times New Roman"/>
        <family val="1"/>
        <charset val="204"/>
      </rPr>
      <t xml:space="preserve">Указывается сумма закупок товаров, работ, услуг, осуществляемых в соответствии с Федеральным законом N 44-ФЗ.</t>
    </r>
  </si>
  <si>
    <t xml:space="preserve">Расчеты (обоснования) к плану финансово-хозяйственной деятельности МБДОУ № 37 "Колосок"</t>
  </si>
  <si>
    <t xml:space="preserve">на 07.02.2023 год</t>
  </si>
  <si>
    <t xml:space="preserve">Источник финансового обеспечения</t>
  </si>
  <si>
    <t xml:space="preserve">Субсидии бюджетным учреждениям на финансовое обеспечение МЗ на оказание муниципальных услуг (выполнение работ) </t>
  </si>
  <si>
    <t xml:space="preserve">1. Расчеты (обоснования) выплат персоналу (строка 210)</t>
  </si>
  <si>
    <t xml:space="preserve">Код видов расходов</t>
  </si>
  <si>
    <t xml:space="preserve">1.1. Расчеты (обоснования) расходов на оплату труда</t>
  </si>
  <si>
    <t xml:space="preserve">областной бюджет</t>
  </si>
  <si>
    <t xml:space="preserve">№ п/п</t>
  </si>
  <si>
    <t xml:space="preserve">Должность</t>
  </si>
  <si>
    <t xml:space="preserve">Устано-вленная числен-ность, единиц</t>
  </si>
  <si>
    <t xml:space="preserve">Ставка з/п в соответствии с объемами работы</t>
  </si>
  <si>
    <t xml:space="preserve">Выплаты компенсационного характера (доплата не входящая в круг основных обязанностей, доплата за вредные условия труда)</t>
  </si>
  <si>
    <t xml:space="preserve">Выплаты стимулирующего характера (выслуга лет, специфика, почетный знак, квалификация, за качество выполняемых работ и др)</t>
  </si>
  <si>
    <t xml:space="preserve">Доплата до МРОТ</t>
  </si>
  <si>
    <t xml:space="preserve">Итого за месяц, руб.</t>
  </si>
  <si>
    <t xml:space="preserve">Кол-во месяцев</t>
  </si>
  <si>
    <t xml:space="preserve">Всего заработная плата, руб. 2023 год</t>
  </si>
  <si>
    <t xml:space="preserve">Всего заработная плата, руб. 2024 год</t>
  </si>
  <si>
    <t xml:space="preserve">Всего заработная плата, руб. 2025 год</t>
  </si>
  <si>
    <t xml:space="preserve">АУП</t>
  </si>
  <si>
    <t xml:space="preserve">Пед.работники</t>
  </si>
  <si>
    <t xml:space="preserve">Прочий персонал</t>
  </si>
  <si>
    <t xml:space="preserve">Итого</t>
  </si>
  <si>
    <t xml:space="preserve">1.2. Расчеты (обоснования) расходов на оплату труда</t>
  </si>
  <si>
    <t xml:space="preserve">местный бюджет</t>
  </si>
  <si>
    <t xml:space="preserve">1.5. Расчеты (обоснования) выплат персоналу по уходу за ребенком</t>
  </si>
  <si>
    <t xml:space="preserve">Наименование расходов</t>
  </si>
  <si>
    <t xml:space="preserve">Численность работников, получающих пособие</t>
  </si>
  <si>
    <t xml:space="preserve">Количество выплат в год на одного человека</t>
  </si>
  <si>
    <t xml:space="preserve">Размер пособия в месяц, руб.</t>
  </si>
  <si>
    <t xml:space="preserve">Всего выплата, руб.                       2021 год</t>
  </si>
  <si>
    <t xml:space="preserve">Всего выплата, руб.            2022 год</t>
  </si>
  <si>
    <t xml:space="preserve">Всего выплата, руб.          2023 год</t>
  </si>
  <si>
    <t xml:space="preserve">1.</t>
  </si>
  <si>
    <t xml:space="preserve">Пособие по уходу за ребенком до 3 лет </t>
  </si>
  <si>
    <t xml:space="preserve">Всего заработная плата, руб. 2021 год</t>
  </si>
  <si>
    <t xml:space="preserve">Всего заработная плата, руб. 2022 год</t>
  </si>
  <si>
    <t xml:space="preserve">2. Расчеты (обоснования) страховых взносов на обязательное страхование в Пенсионный</t>
  </si>
  <si>
    <t xml:space="preserve">фонд Российской Федерации, в Фонд социального страхования Российской Федерации,</t>
  </si>
  <si>
    <t xml:space="preserve">в Федеральный фонд обязательного медицинского страхования</t>
  </si>
  <si>
    <t xml:space="preserve">Наименование государственного внебюджетного фонда</t>
  </si>
  <si>
    <t xml:space="preserve">Размер базы для начисления страховых взносов, руб.</t>
  </si>
  <si>
    <t xml:space="preserve">Сумма взноса, руб. 2023 год</t>
  </si>
  <si>
    <t xml:space="preserve">Сумма взноса, руб. 2024 год</t>
  </si>
  <si>
    <t xml:space="preserve">Сумма взноса, руб. 2025 год</t>
  </si>
  <si>
    <t xml:space="preserve">1. </t>
  </si>
  <si>
    <t xml:space="preserve">Страховые взносы в Пенсионный фонд Российской Федерации, всего</t>
  </si>
  <si>
    <t xml:space="preserve">по ставке 22,0 %</t>
  </si>
  <si>
    <t xml:space="preserve">по ставке 10,0 %</t>
  </si>
  <si>
    <t xml:space="preserve">с применением пониженных тарифов взносов в Пенсионный фонд Российской Федерации для отдельных категорий плательщиков </t>
  </si>
  <si>
    <t xml:space="preserve">Страховые взносы в Фонд социального страхования Российской Федерации, всего</t>
  </si>
  <si>
    <t xml:space="preserve">2.1.</t>
  </si>
  <si>
    <t xml:space="preserve">обязательное социальное страхование на случай временной нетрудоспособности и в связи с материнством по ставке 2,9 %</t>
  </si>
  <si>
    <t xml:space="preserve">2.2.</t>
  </si>
  <si>
    <t xml:space="preserve">с применением ставки взносов в Фонд социального страхования Российской Федерации по ставке 0,0 %</t>
  </si>
  <si>
    <t xml:space="preserve">2.3.</t>
  </si>
  <si>
    <t xml:space="preserve">обязательное социальное страхование от несчастных случаев на производстве и профессиональных заболеваний по ставке 0,2 %</t>
  </si>
  <si>
    <t xml:space="preserve">2.4.</t>
  </si>
  <si>
    <t xml:space="preserve">обязательное социальное страхование от несчастных случаев на производстве и профессиональных заболеваний по ставке 0,_ %*</t>
  </si>
  <si>
    <t xml:space="preserve">2.5.</t>
  </si>
  <si>
    <t xml:space="preserve">Страховые взносы в Федеральный фонд обязательного медицинского страхования, всего (по ставке 5,1 %)</t>
  </si>
  <si>
    <t xml:space="preserve">Итого:</t>
  </si>
  <si>
    <t xml:space="preserve">вручную итого сумму </t>
  </si>
  <si>
    <t xml:space="preserve">2.1. Расчеты (обоснования) страховых взносов на обязательное страхование в Пенсионный</t>
  </si>
  <si>
    <t xml:space="preserve">Сумма взноса, руб. 2021 год</t>
  </si>
  <si>
    <t xml:space="preserve">Сумма взноса, руб. 2022 год</t>
  </si>
  <si>
    <t xml:space="preserve">3. Расчет (обоснование) расходов на закупку товаров, работ, услуг</t>
  </si>
  <si>
    <r>
      <rPr>
        <i val="true"/>
        <sz val="12"/>
        <rFont val="Times New Roman"/>
        <family val="1"/>
        <charset val="204"/>
      </rPr>
      <t xml:space="preserve">Субсидии бюджетным учреждениям на финансовое обеспечение МЗ на оказание муниципальных услуг (выполнение работ) </t>
    </r>
    <r>
      <rPr>
        <b val="true"/>
        <i val="true"/>
        <sz val="12"/>
        <rFont val="Times New Roman"/>
        <family val="1"/>
        <charset val="204"/>
      </rPr>
      <t xml:space="preserve">областной бюджет</t>
    </r>
  </si>
  <si>
    <t xml:space="preserve">3.1. Расчет (обоснование) расходов на оплату услуг связи</t>
  </si>
  <si>
    <t xml:space="preserve">Количество номеров</t>
  </si>
  <si>
    <t xml:space="preserve">Количество платежей в год</t>
  </si>
  <si>
    <t xml:space="preserve">Стоимсть за единицу, руб.</t>
  </si>
  <si>
    <t xml:space="preserve">Сумма , руб (гр.3*гр.4*гр.5)</t>
  </si>
  <si>
    <t xml:space="preserve">Телефон/интернет</t>
  </si>
  <si>
    <t xml:space="preserve">3.2. Расчет (обоснование) расходов на оплату работ, услуг по содержанию имущества</t>
  </si>
  <si>
    <t xml:space="preserve">Количество работ/услуг</t>
  </si>
  <si>
    <t xml:space="preserve">Стоимость работ (услуг), руб.</t>
  </si>
  <si>
    <t xml:space="preserve">Текущий ремонт (остаток на начало 2022 года)</t>
  </si>
  <si>
    <t xml:space="preserve">Услуги охраны</t>
  </si>
  <si>
    <t xml:space="preserve">Обслуживание тревожной кнопки</t>
  </si>
  <si>
    <t xml:space="preserve">4.</t>
  </si>
  <si>
    <t xml:space="preserve">АПС</t>
  </si>
  <si>
    <t xml:space="preserve">5.</t>
  </si>
  <si>
    <t xml:space="preserve">Заправка и ремонт картриджа</t>
  </si>
  <si>
    <t xml:space="preserve">6.</t>
  </si>
  <si>
    <t xml:space="preserve">Обслуживание УУТЭ</t>
  </si>
  <si>
    <t xml:space="preserve">7.</t>
  </si>
  <si>
    <t xml:space="preserve">Бактериологические исследования</t>
  </si>
  <si>
    <t xml:space="preserve">8.</t>
  </si>
  <si>
    <t xml:space="preserve">9.</t>
  </si>
  <si>
    <t xml:space="preserve">10.</t>
  </si>
  <si>
    <t xml:space="preserve">3.2. Расчет (обоснование) расходов на оплату прочих работ, услуг</t>
  </si>
  <si>
    <t xml:space="preserve">Количество договоров</t>
  </si>
  <si>
    <t xml:space="preserve">Стоимость услуги, руб.</t>
  </si>
  <si>
    <t xml:space="preserve">Предворительный/переодический медосмотр сотрудников, гигиеническое обучение</t>
  </si>
  <si>
    <t xml:space="preserve">Бухгалтерское обслуживание</t>
  </si>
  <si>
    <t xml:space="preserve">3.3. Расчет (обоснование) расходов на приобретение основных средств, материальных запасов</t>
  </si>
  <si>
    <t xml:space="preserve">Сумма, руб.</t>
  </si>
  <si>
    <r>
      <rPr>
        <i val="true"/>
        <sz val="12"/>
        <rFont val="Times New Roman"/>
        <family val="1"/>
        <charset val="204"/>
      </rPr>
      <t xml:space="preserve">Субсидии бюджетным учреждениям на финансовое обеспечение МЗ на оказание муниципальных услуг (выполнение работ) </t>
    </r>
    <r>
      <rPr>
        <b val="true"/>
        <i val="true"/>
        <sz val="12"/>
        <rFont val="Times New Roman"/>
        <family val="1"/>
        <charset val="204"/>
      </rPr>
      <t xml:space="preserve">местный бюджет</t>
    </r>
  </si>
  <si>
    <t xml:space="preserve">4. Расчет (обоснование) расходов на уплату налогов, сборов и иных платежей</t>
  </si>
  <si>
    <t xml:space="preserve">851/852/853</t>
  </si>
  <si>
    <t xml:space="preserve">Налоговая база, руб.</t>
  </si>
  <si>
    <t xml:space="preserve">Ставка налога, %</t>
  </si>
  <si>
    <t xml:space="preserve">Сумма исчисленного налога, подлежащего уплате, руб.             (гр. 3×гр. 4/100)     2023 год</t>
  </si>
  <si>
    <t xml:space="preserve">Сумма исчисленного налога, подлежащего уплате, руб.             (гр. 3×гр. 4/100)     2024 год</t>
  </si>
  <si>
    <t xml:space="preserve">Сумма исчисленного налога, подлежащего уплате, руб.             (гр. 3×гр. 4/100)     2025 год</t>
  </si>
  <si>
    <t xml:space="preserve">Земельный налог</t>
  </si>
  <si>
    <t xml:space="preserve">Налог на имущество</t>
  </si>
  <si>
    <t xml:space="preserve">Налог на негативное воздействие на окружающую среду</t>
  </si>
  <si>
    <t xml:space="preserve">Штрафы, пени, недоимки и иные платежи (остаток на начало 2023 года)</t>
  </si>
  <si>
    <t xml:space="preserve">Госпошлина</t>
  </si>
  <si>
    <t xml:space="preserve">5. Расчет (обоснование) расходов на закупку товаров, работ, услуг</t>
  </si>
  <si>
    <t xml:space="preserve">244/247</t>
  </si>
  <si>
    <t xml:space="preserve">5.1. Расчет (обоснование) расходов на оплату коммунальных услуг</t>
  </si>
  <si>
    <t xml:space="preserve">Размер потребления ресурсов </t>
  </si>
  <si>
    <t xml:space="preserve">Тариф с учетом НДС, руб.</t>
  </si>
  <si>
    <t xml:space="preserve">Сумма, руб.           (гр. 4*гр. 5*гр. 6) 2023 год</t>
  </si>
  <si>
    <t xml:space="preserve">Сумма, руб.           (гр. 4*гр. 5*гр. 6) 2024 год</t>
  </si>
  <si>
    <t xml:space="preserve">Сумма, руб.           (гр. 4*гр. 5*гр. 6) 2025 год</t>
  </si>
  <si>
    <t xml:space="preserve">Код вида расхода - 244</t>
  </si>
  <si>
    <t xml:space="preserve">Водоснабжение (м3)</t>
  </si>
  <si>
    <t xml:space="preserve">ЖБО (м3)</t>
  </si>
  <si>
    <t xml:space="preserve">ТКО</t>
  </si>
  <si>
    <t xml:space="preserve">ТКО (м3)</t>
  </si>
  <si>
    <t xml:space="preserve">Код вида расхода - 247</t>
  </si>
  <si>
    <t xml:space="preserve">Электроэнергия (т.кВт.ч)</t>
  </si>
  <si>
    <t xml:space="preserve">Кредиторская задолженность элетроэнергия (остаток на начало 2023 года)</t>
  </si>
  <si>
    <t xml:space="preserve">Газоснабжение (м3)</t>
  </si>
  <si>
    <t xml:space="preserve">Кредиторская задолженность газ (остаток на начало 2023 года)</t>
  </si>
  <si>
    <t xml:space="preserve">5.2. Расчет (обоснование) расходов на оплату работ, услуг по содержанию имущества</t>
  </si>
  <si>
    <t xml:space="preserve">Текущий ремонт (остаток на начало 2023 года)</t>
  </si>
  <si>
    <t xml:space="preserve">ТО газового оборудования</t>
  </si>
  <si>
    <t xml:space="preserve">Дератизация</t>
  </si>
  <si>
    <t xml:space="preserve">Противоклещевая обработка</t>
  </si>
  <si>
    <t xml:space="preserve">11.</t>
  </si>
  <si>
    <t xml:space="preserve">Видеонаблюдение</t>
  </si>
  <si>
    <t xml:space="preserve">5.3. Расчет (обоснование) расходов на оплату прочих работ, услуг</t>
  </si>
  <si>
    <t xml:space="preserve">контур</t>
  </si>
  <si>
    <t xml:space="preserve">Программное обеспечение</t>
  </si>
  <si>
    <t xml:space="preserve">Переодический медосмотр сотрудников</t>
  </si>
  <si>
    <t xml:space="preserve">Психиатрическое мед.освидетельствование</t>
  </si>
  <si>
    <t xml:space="preserve">Установка домофона</t>
  </si>
  <si>
    <t xml:space="preserve">5.4. Расчет (обоснование) расходов на приобретение основных средств, материальных запасов</t>
  </si>
  <si>
    <t xml:space="preserve">Сумма, руб. 2023 год</t>
  </si>
  <si>
    <t xml:space="preserve">Сумма, руб. 2024 год</t>
  </si>
  <si>
    <t xml:space="preserve">Сумма, руб. 2025 год</t>
  </si>
  <si>
    <t xml:space="preserve">(341) Приобретение медикаментов</t>
  </si>
  <si>
    <t xml:space="preserve">(342) Приобретение продуктов питания</t>
  </si>
  <si>
    <t xml:space="preserve">(346) Приобретение моющих/чистящих</t>
  </si>
  <si>
    <t xml:space="preserve">(346) Приобретение хоз.товаров</t>
  </si>
  <si>
    <t xml:space="preserve">(346) Приобретение канц.товаров</t>
  </si>
  <si>
    <t xml:space="preserve">Сумма, руб. 2022 год</t>
  </si>
  <si>
    <r>
      <rPr>
        <i val="true"/>
        <sz val="12"/>
        <rFont val="Times New Roman"/>
        <family val="1"/>
        <charset val="204"/>
      </rPr>
      <t xml:space="preserve"> </t>
    </r>
    <r>
      <rPr>
        <b val="true"/>
        <i val="true"/>
        <sz val="12"/>
        <rFont val="Times New Roman"/>
        <family val="1"/>
        <charset val="204"/>
      </rPr>
      <t xml:space="preserve">приносящая доход деятельность</t>
    </r>
  </si>
  <si>
    <t xml:space="preserve">6. Расчет (обоснование) расходов на закупку товаров, работ, услуг</t>
  </si>
  <si>
    <t xml:space="preserve">6.1. Расчет (обоснование) расходов на приобретение основных средств, материальных запасов</t>
  </si>
  <si>
    <t xml:space="preserve">(342) Приобретение продуктов питания (остаток на начало 2023 года)</t>
  </si>
  <si>
    <t xml:space="preserve">(345) Приобретение мягкого инвентаря (остаток на начало 2022 года)</t>
  </si>
  <si>
    <t xml:space="preserve">(346) Приобретение прочих материальных запасов (остаток на начало 2022 года)</t>
  </si>
  <si>
    <t xml:space="preserve">(349) Приобретение бутилированной воды (остаток на начало 2022 года)</t>
  </si>
</sst>
</file>

<file path=xl/styles.xml><?xml version="1.0" encoding="utf-8"?>
<styleSheet xmlns="http://schemas.openxmlformats.org/spreadsheetml/2006/main">
  <numFmts count="8">
    <numFmt numFmtId="164" formatCode="General"/>
    <numFmt numFmtId="165" formatCode="@"/>
    <numFmt numFmtId="166" formatCode="#,##0.00"/>
    <numFmt numFmtId="167" formatCode="#,##0"/>
    <numFmt numFmtId="168" formatCode="#,##0.000000"/>
    <numFmt numFmtId="169" formatCode="DD/MMM"/>
    <numFmt numFmtId="170" formatCode="0.00"/>
    <numFmt numFmtId="171" formatCode="#,##0.0"/>
  </numFmts>
  <fonts count="37">
    <font>
      <sz val="10"/>
      <name val="Times New Roman"/>
      <family val="0"/>
      <charset val="204"/>
    </font>
    <font>
      <sz val="10"/>
      <name val="Arial"/>
      <family val="0"/>
      <charset val="204"/>
    </font>
    <font>
      <sz val="10"/>
      <name val="Arial"/>
      <family val="0"/>
      <charset val="204"/>
    </font>
    <font>
      <sz val="10"/>
      <name val="Arial"/>
      <family val="0"/>
      <charset val="204"/>
    </font>
    <font>
      <sz val="10"/>
      <name val="Arial Cyr"/>
      <family val="0"/>
      <charset val="204"/>
    </font>
    <font>
      <sz val="12"/>
      <name val="Times New Roman"/>
      <family val="1"/>
      <charset val="204"/>
    </font>
    <font>
      <sz val="6"/>
      <name val="Times New Roman"/>
      <family val="1"/>
      <charset val="204"/>
    </font>
    <font>
      <sz val="8"/>
      <name val="Times New Roman"/>
      <family val="1"/>
      <charset val="204"/>
    </font>
    <font>
      <sz val="10"/>
      <name val="Times New Roman"/>
      <family val="1"/>
      <charset val="204"/>
    </font>
    <font>
      <sz val="11.5"/>
      <name val="Times New Roman"/>
      <family val="1"/>
      <charset val="204"/>
    </font>
    <font>
      <b val="true"/>
      <sz val="11"/>
      <name val="Times New Roman"/>
      <family val="1"/>
      <charset val="204"/>
    </font>
    <font>
      <sz val="11"/>
      <name val="Times New Roman"/>
      <family val="1"/>
      <charset val="204"/>
    </font>
    <font>
      <b val="true"/>
      <vertAlign val="superscript"/>
      <sz val="11"/>
      <name val="Times New Roman"/>
      <family val="1"/>
      <charset val="204"/>
    </font>
    <font>
      <vertAlign val="superscript"/>
      <sz val="10"/>
      <name val="Times New Roman"/>
      <family val="1"/>
      <charset val="204"/>
    </font>
    <font>
      <b val="true"/>
      <sz val="10"/>
      <name val="Times New Roman"/>
      <family val="1"/>
      <charset val="204"/>
    </font>
    <font>
      <sz val="9"/>
      <name val="Times New Roman"/>
      <family val="1"/>
      <charset val="204"/>
    </font>
    <font>
      <vertAlign val="superscript"/>
      <sz val="9"/>
      <name val="Times New Roman"/>
      <family val="1"/>
      <charset val="204"/>
    </font>
    <font>
      <i val="true"/>
      <u val="single"/>
      <sz val="20"/>
      <name val="Times New Roman"/>
      <family val="1"/>
      <charset val="204"/>
    </font>
    <font>
      <b val="true"/>
      <i val="true"/>
      <u val="single"/>
      <sz val="9"/>
      <name val="Times New Roman"/>
      <family val="1"/>
      <charset val="204"/>
    </font>
    <font>
      <b val="true"/>
      <sz val="9"/>
      <name val="Times New Roman"/>
      <family val="1"/>
      <charset val="204"/>
    </font>
    <font>
      <sz val="9"/>
      <color rgb="FFFF0000"/>
      <name val="Times New Roman"/>
      <family val="1"/>
      <charset val="204"/>
    </font>
    <font>
      <b val="true"/>
      <vertAlign val="superscript"/>
      <sz val="9"/>
      <name val="Times New Roman"/>
      <family val="1"/>
      <charset val="204"/>
    </font>
    <font>
      <vertAlign val="superscript"/>
      <sz val="8"/>
      <name val="Times New Roman"/>
      <family val="1"/>
      <charset val="204"/>
    </font>
    <font>
      <b val="true"/>
      <vertAlign val="superscript"/>
      <sz val="10"/>
      <name val="Times New Roman"/>
      <family val="1"/>
      <charset val="204"/>
    </font>
    <font>
      <sz val="8.5"/>
      <name val="Times New Roman"/>
      <family val="1"/>
      <charset val="204"/>
    </font>
    <font>
      <vertAlign val="superscript"/>
      <sz val="8.5"/>
      <name val="Times New Roman"/>
      <family val="1"/>
      <charset val="204"/>
    </font>
    <font>
      <b val="true"/>
      <sz val="8.5"/>
      <name val="Times New Roman"/>
      <family val="1"/>
      <charset val="204"/>
    </font>
    <font>
      <b val="true"/>
      <vertAlign val="superscript"/>
      <sz val="8.5"/>
      <name val="Times New Roman"/>
      <family val="1"/>
      <charset val="204"/>
    </font>
    <font>
      <sz val="16"/>
      <name val="Times New Roman"/>
      <family val="1"/>
      <charset val="204"/>
    </font>
    <font>
      <sz val="7"/>
      <name val="Times New Roman"/>
      <family val="1"/>
      <charset val="204"/>
    </font>
    <font>
      <vertAlign val="superscript"/>
      <sz val="6"/>
      <name val="Times New Roman"/>
      <family val="1"/>
      <charset val="204"/>
    </font>
    <font>
      <sz val="10"/>
      <color rgb="FFFF0000"/>
      <name val="Times New Roman"/>
      <family val="1"/>
      <charset val="204"/>
    </font>
    <font>
      <i val="true"/>
      <sz val="12"/>
      <name val="Times New Roman"/>
      <family val="1"/>
      <charset val="204"/>
    </font>
    <font>
      <b val="true"/>
      <sz val="12"/>
      <name val="Times New Roman"/>
      <family val="1"/>
      <charset val="204"/>
    </font>
    <font>
      <b val="true"/>
      <u val="single"/>
      <sz val="12"/>
      <name val="Times New Roman"/>
      <family val="1"/>
      <charset val="204"/>
    </font>
    <font>
      <b val="true"/>
      <u val="single"/>
      <sz val="10"/>
      <name val="Times New Roman"/>
      <family val="1"/>
      <charset val="204"/>
    </font>
    <font>
      <b val="true"/>
      <i val="true"/>
      <sz val="12"/>
      <name val="Times New Roman"/>
      <family val="1"/>
      <charset val="204"/>
    </font>
  </fonts>
  <fills count="11">
    <fill>
      <patternFill patternType="none"/>
    </fill>
    <fill>
      <patternFill patternType="gray125"/>
    </fill>
    <fill>
      <patternFill patternType="solid">
        <fgColor rgb="FFFFFF00"/>
        <bgColor rgb="FFFFFF00"/>
      </patternFill>
    </fill>
    <fill>
      <patternFill patternType="solid">
        <fgColor rgb="FFFF0000"/>
        <bgColor rgb="FF993300"/>
      </patternFill>
    </fill>
    <fill>
      <patternFill patternType="solid">
        <fgColor rgb="FFB4C7E7"/>
        <bgColor rgb="FFCCCCFF"/>
      </patternFill>
    </fill>
    <fill>
      <patternFill patternType="solid">
        <fgColor rgb="FF00B050"/>
        <bgColor rgb="FF008080"/>
      </patternFill>
    </fill>
    <fill>
      <patternFill patternType="solid">
        <fgColor rgb="FFA9D18E"/>
        <bgColor rgb="FF92D050"/>
      </patternFill>
    </fill>
    <fill>
      <patternFill patternType="solid">
        <fgColor rgb="FFFFFFFF"/>
        <bgColor rgb="FFFFFFCC"/>
      </patternFill>
    </fill>
    <fill>
      <patternFill patternType="solid">
        <fgColor rgb="FF8FAADC"/>
        <bgColor rgb="FF969696"/>
      </patternFill>
    </fill>
    <fill>
      <patternFill patternType="solid">
        <fgColor rgb="FFF4B183"/>
        <bgColor rgb="FFFF99CC"/>
      </patternFill>
    </fill>
    <fill>
      <patternFill patternType="solid">
        <fgColor rgb="FF92D050"/>
        <bgColor rgb="FFA9D18E"/>
      </patternFill>
    </fill>
  </fills>
  <borders count="48">
    <border diagonalUp="false" diagonalDown="false">
      <left/>
      <right/>
      <top/>
      <bottom/>
      <diagonal/>
    </border>
    <border diagonalUp="false" diagonalDown="false">
      <left style="thin"/>
      <right style="thin"/>
      <top style="thin"/>
      <bottom style="thin"/>
      <diagonal/>
    </border>
    <border diagonalUp="false" diagonalDown="false">
      <left/>
      <right/>
      <top/>
      <bottom style="thin"/>
      <diagonal/>
    </border>
    <border diagonalUp="false" diagonalDown="false">
      <left/>
      <right/>
      <top style="thin"/>
      <bottom/>
      <diagonal/>
    </border>
    <border diagonalUp="false" diagonalDown="false">
      <left style="thin"/>
      <right style="thin"/>
      <top style="thin"/>
      <bottom/>
      <diagonal/>
    </border>
    <border diagonalUp="false" diagonalDown="false">
      <left/>
      <right style="medium"/>
      <top/>
      <bottom/>
      <diagonal/>
    </border>
    <border diagonalUp="false" diagonalDown="false">
      <left style="medium"/>
      <right style="medium"/>
      <top style="medium"/>
      <bottom style="thin"/>
      <diagonal/>
    </border>
    <border diagonalUp="false" diagonalDown="false">
      <left style="medium"/>
      <right style="medium"/>
      <top style="thin"/>
      <bottom style="thin"/>
      <diagonal/>
    </border>
    <border diagonalUp="false" diagonalDown="false">
      <left style="medium"/>
      <right style="medium"/>
      <top style="thin"/>
      <bottom style="medium"/>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style="thin"/>
      <right/>
      <top style="thin"/>
      <bottom/>
      <diagonal/>
    </border>
    <border diagonalUp="false" diagonalDown="false">
      <left/>
      <right/>
      <top style="thin"/>
      <bottom style="thin"/>
      <diagonal/>
    </border>
    <border diagonalUp="false" diagonalDown="false">
      <left/>
      <right style="thin"/>
      <top style="thin"/>
      <bottom/>
      <diagonal/>
    </border>
    <border diagonalUp="false" diagonalDown="false">
      <left style="thin"/>
      <right style="thin"/>
      <top/>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right style="medium"/>
      <top style="thin"/>
      <bottom/>
      <diagonal/>
    </border>
    <border diagonalUp="false" diagonalDown="false">
      <left/>
      <right style="medium"/>
      <top/>
      <bottom style="thin"/>
      <diagonal/>
    </border>
    <border diagonalUp="false" diagonalDown="false">
      <left style="thin"/>
      <right/>
      <top/>
      <bottom style="thin"/>
      <diagonal/>
    </border>
    <border diagonalUp="false" diagonalDown="false">
      <left/>
      <right style="thin"/>
      <top/>
      <bottom style="thin"/>
      <diagonal/>
    </border>
    <border diagonalUp="false" diagonalDown="false">
      <left style="medium"/>
      <right style="thin"/>
      <top style="thin"/>
      <bottom/>
      <diagonal/>
    </border>
    <border diagonalUp="false" diagonalDown="false">
      <left style="thin"/>
      <right style="medium"/>
      <top style="thin"/>
      <bottom/>
      <diagonal/>
    </border>
    <border diagonalUp="false" diagonalDown="false">
      <left style="thin"/>
      <right style="thin"/>
      <top/>
      <bottom/>
      <diagonal/>
    </border>
    <border diagonalUp="false" diagonalDown="false">
      <left style="medium"/>
      <right style="thin"/>
      <top/>
      <bottom style="thin"/>
      <diagonal/>
    </border>
    <border diagonalUp="false" diagonalDown="false">
      <left style="thin"/>
      <right style="medium"/>
      <top/>
      <bottom/>
      <diagonal/>
    </border>
    <border diagonalUp="false" diagonalDown="false">
      <left style="mediumDashDot"/>
      <right/>
      <top style="mediumDashDot"/>
      <bottom/>
      <diagonal/>
    </border>
    <border diagonalUp="false" diagonalDown="false">
      <left/>
      <right/>
      <top style="mediumDashDot"/>
      <bottom/>
      <diagonal/>
    </border>
    <border diagonalUp="false" diagonalDown="false">
      <left/>
      <right style="mediumDashDot"/>
      <top style="mediumDashDot"/>
      <bottom/>
      <diagonal/>
    </border>
    <border diagonalUp="false" diagonalDown="false">
      <left style="mediumDashDot"/>
      <right style="mediumDashDot"/>
      <top/>
      <bottom style="thin"/>
      <diagonal/>
    </border>
    <border diagonalUp="false" diagonalDown="false">
      <left style="mediumDashDot"/>
      <right style="mediumDashDot"/>
      <top style="thin"/>
      <bottom/>
      <diagonal/>
    </border>
    <border diagonalUp="false" diagonalDown="false">
      <left style="mediumDashDot"/>
      <right/>
      <top/>
      <bottom style="thin"/>
      <diagonal/>
    </border>
    <border diagonalUp="false" diagonalDown="false">
      <left/>
      <right style="mediumDashDot"/>
      <top/>
      <bottom style="thin"/>
      <diagonal/>
    </border>
    <border diagonalUp="false" diagonalDown="false">
      <left style="mediumDashDot"/>
      <right/>
      <top/>
      <bottom/>
      <diagonal/>
    </border>
    <border diagonalUp="false" diagonalDown="false">
      <left/>
      <right style="mediumDashDot"/>
      <top style="thin"/>
      <bottom/>
      <diagonal/>
    </border>
    <border diagonalUp="false" diagonalDown="false">
      <left/>
      <right style="mediumDashDot"/>
      <top/>
      <bottom/>
      <diagonal/>
    </border>
    <border diagonalUp="false" diagonalDown="false">
      <left style="mediumDashDot"/>
      <right/>
      <top/>
      <bottom style="mediumDashDot"/>
      <diagonal/>
    </border>
    <border diagonalUp="false" diagonalDown="false">
      <left/>
      <right/>
      <top/>
      <bottom style="mediumDashDot"/>
      <diagonal/>
    </border>
    <border diagonalUp="false" diagonalDown="false">
      <left/>
      <right style="mediumDashDot"/>
      <top/>
      <bottom style="mediumDashDot"/>
      <diagonal/>
    </border>
    <border diagonalUp="false" diagonalDown="false">
      <left/>
      <right/>
      <top style="mediumDashDot"/>
      <bottom style="thin"/>
      <diagonal/>
    </border>
    <border diagonalUp="false" diagonalDown="false">
      <left/>
      <right/>
      <top/>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438">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left"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right" vertical="top"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1" xfId="0" applyFont="true" applyBorder="true" applyAlignment="false" applyProtection="false">
      <alignment horizontal="general" vertical="bottom" textRotation="0" wrapText="false" indent="0" shrinkToFit="false"/>
      <protection locked="true" hidden="false"/>
    </xf>
    <xf numFmtId="164" fontId="7" fillId="0" borderId="0" xfId="0" applyFont="true" applyBorder="true" applyAlignment="true" applyProtection="false">
      <alignment horizontal="right" vertical="bottom" textRotation="0" wrapText="fals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xf numFmtId="165" fontId="0" fillId="2" borderId="2" xfId="0" applyFont="true" applyBorder="true" applyAlignment="true" applyProtection="false">
      <alignment horizontal="center" vertical="bottom" textRotation="0" wrapText="false" indent="0" shrinkToFit="false"/>
      <protection locked="true" hidden="false"/>
    </xf>
    <xf numFmtId="164" fontId="7" fillId="0" borderId="3" xfId="0" applyFont="true" applyBorder="true" applyAlignment="true" applyProtection="false">
      <alignment horizontal="center" vertical="top" textRotation="0" wrapText="false" indent="0" shrinkToFit="false"/>
      <protection locked="true" hidden="false"/>
    </xf>
    <xf numFmtId="165" fontId="0" fillId="0" borderId="2" xfId="0" applyFont="true" applyBorder="true" applyAlignment="true" applyProtection="false">
      <alignment horizontal="general" vertical="bottom" textRotation="0" wrapText="true" indent="0" shrinkToFit="false"/>
      <protection locked="true" hidden="false"/>
    </xf>
    <xf numFmtId="165" fontId="0" fillId="0" borderId="2"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5" fontId="8" fillId="2" borderId="2" xfId="0" applyFont="true" applyBorder="true" applyAlignment="false" applyProtection="false">
      <alignment horizontal="general" vertical="bottom" textRotation="0" wrapText="false" indent="0" shrinkToFit="false"/>
      <protection locked="true" hidden="false"/>
    </xf>
    <xf numFmtId="164" fontId="7" fillId="0" borderId="0" xfId="0" applyFont="true" applyBorder="true" applyAlignment="true" applyProtection="false">
      <alignment horizontal="center" vertical="top"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right" vertical="bottom" textRotation="0" wrapText="false" indent="0" shrinkToFit="false"/>
      <protection locked="true" hidden="false"/>
    </xf>
    <xf numFmtId="165" fontId="10" fillId="0" borderId="2"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1" fillId="0" borderId="4"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fill" vertical="bottom" textRotation="0" wrapText="false" indent="0" shrinkToFit="false"/>
      <protection locked="true" hidden="false"/>
    </xf>
    <xf numFmtId="164" fontId="10" fillId="0" borderId="0" xfId="0" applyFont="true" applyBorder="false" applyAlignment="true" applyProtection="false">
      <alignment horizontal="fill" vertical="bottom" textRotation="0" wrapText="false" indent="0" shrinkToFit="true"/>
      <protection locked="true" hidden="false"/>
    </xf>
    <xf numFmtId="164" fontId="10" fillId="0" borderId="0" xfId="0" applyFont="true" applyBorder="true" applyAlignment="true" applyProtection="false">
      <alignment horizontal="general" vertical="bottom" textRotation="0" wrapText="false" indent="0" shrinkToFit="false"/>
      <protection locked="true" hidden="false"/>
    </xf>
    <xf numFmtId="165" fontId="0" fillId="2" borderId="2" xfId="0" applyFont="true" applyBorder="true" applyAlignment="false" applyProtection="false">
      <alignment horizontal="general" vertical="bottom" textRotation="0" wrapText="false" indent="0" shrinkToFit="false"/>
      <protection locked="true" hidden="false"/>
    </xf>
    <xf numFmtId="164" fontId="0" fillId="0" borderId="5" xfId="0" applyFont="true" applyBorder="true" applyAlignment="true" applyProtection="false">
      <alignment horizontal="right" vertical="bottom" textRotation="0" wrapText="false" indent="1" shrinkToFit="false"/>
      <protection locked="true" hidden="false"/>
    </xf>
    <xf numFmtId="165" fontId="8" fillId="2" borderId="6" xfId="0" applyFont="true" applyBorder="true" applyAlignment="true" applyProtection="false">
      <alignment horizontal="center"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5" fontId="0" fillId="2" borderId="7" xfId="0" applyFont="true" applyBorder="true" applyAlignment="true" applyProtection="false">
      <alignment horizontal="center" vertical="bottom" textRotation="0" wrapText="false" indent="0" shrinkToFit="false"/>
      <protection locked="true" hidden="false"/>
    </xf>
    <xf numFmtId="165" fontId="8" fillId="0" borderId="2" xfId="0" applyFont="true" applyBorder="true" applyAlignment="false" applyProtection="false">
      <alignment horizontal="general" vertical="bottom" textRotation="0" wrapText="false" indent="0" shrinkToFit="false"/>
      <protection locked="true" hidden="false"/>
    </xf>
    <xf numFmtId="164" fontId="8" fillId="0" borderId="5" xfId="0" applyFont="true" applyBorder="true" applyAlignment="true" applyProtection="false">
      <alignment horizontal="right" vertical="bottom" textRotation="0" wrapText="false" indent="1" shrinkToFit="false"/>
      <protection locked="true" hidden="false"/>
    </xf>
    <xf numFmtId="164" fontId="8" fillId="0" borderId="5" xfId="0" applyFont="true" applyBorder="true" applyAlignment="true" applyProtection="false">
      <alignment horizontal="right" vertical="bottom" textRotation="0" wrapText="false" indent="1" shrinkToFit="false"/>
      <protection locked="true" hidden="false"/>
    </xf>
    <xf numFmtId="165" fontId="8" fillId="2" borderId="7" xfId="0" applyFont="true" applyBorder="true" applyAlignment="true" applyProtection="false">
      <alignment horizontal="center" vertical="bottom" textRotation="0" wrapText="false" indent="0" shrinkToFit="false"/>
      <protection locked="true" hidden="false"/>
    </xf>
    <xf numFmtId="165" fontId="8" fillId="2" borderId="2" xfId="0" applyFont="true" applyBorder="true" applyAlignment="true" applyProtection="false">
      <alignment horizontal="general" vertical="bottom" textRotation="0" wrapText="true" indent="0" shrinkToFit="false"/>
      <protection locked="true" hidden="false"/>
    </xf>
    <xf numFmtId="164" fontId="0" fillId="0" borderId="8" xfId="0" applyFont="false" applyBorder="true" applyAlignment="true" applyProtection="false">
      <alignment horizontal="center" vertical="bottom" textRotation="0" wrapText="false" indent="0" shrinkToFit="false"/>
      <protection locked="true" hidden="false"/>
    </xf>
    <xf numFmtId="164" fontId="14" fillId="0" borderId="2" xfId="0" applyFont="true" applyBorder="true" applyAlignment="true" applyProtection="false">
      <alignment horizontal="center" vertical="top" textRotation="0" wrapText="false" indent="0" shrinkToFit="false"/>
      <protection locked="true" hidden="false"/>
    </xf>
    <xf numFmtId="164" fontId="15" fillId="0" borderId="9" xfId="0" applyFont="true" applyBorder="true" applyAlignment="true" applyProtection="false">
      <alignment horizontal="center" vertical="center" textRotation="0" wrapText="fals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5" fillId="0" borderId="10"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5" fillId="0" borderId="1" xfId="0" applyFont="true" applyBorder="true" applyAlignment="false" applyProtection="false">
      <alignment horizontal="general" vertical="bottom" textRotation="0" wrapText="false" indent="0" shrinkToFit="false"/>
      <protection locked="true" hidden="false"/>
    </xf>
    <xf numFmtId="164" fontId="15" fillId="0" borderId="11" xfId="0" applyFont="true" applyBorder="true" applyAlignment="true" applyProtection="false">
      <alignment horizontal="right" vertical="bottom" textRotation="0" wrapText="false" indent="0" shrinkToFit="false"/>
      <protection locked="true" hidden="false"/>
    </xf>
    <xf numFmtId="165" fontId="15" fillId="0" borderId="12" xfId="0" applyFont="true" applyBorder="true" applyAlignment="false" applyProtection="false">
      <alignment horizontal="general" vertical="bottom" textRotation="0" wrapText="false" indent="0" shrinkToFit="false"/>
      <protection locked="true" hidden="false"/>
    </xf>
    <xf numFmtId="164" fontId="15" fillId="0" borderId="1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true" applyProtection="false">
      <alignment horizontal="right" vertical="bottom" textRotation="0" wrapText="false" indent="0" shrinkToFit="false"/>
      <protection locked="true" hidden="false"/>
    </xf>
    <xf numFmtId="165" fontId="15" fillId="0" borderId="2"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0" borderId="4" xfId="0" applyFont="true" applyBorder="true" applyAlignment="false" applyProtection="false">
      <alignment horizontal="general" vertical="bottom" textRotation="0" wrapText="false" indent="0" shrinkToFit="false"/>
      <protection locked="true" hidden="false"/>
    </xf>
    <xf numFmtId="164" fontId="15" fillId="0" borderId="14" xfId="0" applyFont="true" applyBorder="true" applyAlignment="true" applyProtection="false">
      <alignment horizontal="center" vertical="center" textRotation="0" wrapText="true" indent="0" shrinkToFit="false"/>
      <protection locked="true" hidden="false"/>
    </xf>
    <xf numFmtId="164" fontId="15" fillId="0" borderId="2" xfId="0" applyFont="true" applyBorder="true" applyAlignment="true" applyProtection="false">
      <alignment horizontal="center" vertical="center" textRotation="0" wrapText="true" indent="0" shrinkToFit="false"/>
      <protection locked="true" hidden="false"/>
    </xf>
    <xf numFmtId="164" fontId="5" fillId="0" borderId="10" xfId="0" applyFont="true" applyBorder="true" applyAlignment="true" applyProtection="false">
      <alignment horizontal="left" vertical="bottom" textRotation="0" wrapText="false" indent="0" shrinkToFit="false"/>
      <protection locked="true" hidden="false"/>
    </xf>
    <xf numFmtId="164" fontId="17" fillId="0" borderId="6" xfId="0" applyFont="true" applyBorder="true" applyAlignment="true" applyProtection="false">
      <alignment horizontal="center" vertical="bottom" textRotation="0" wrapText="false" indent="0" shrinkToFit="false"/>
      <protection locked="true" hidden="false"/>
    </xf>
    <xf numFmtId="164" fontId="15" fillId="0" borderId="9" xfId="0" applyFont="true" applyBorder="true" applyAlignment="true" applyProtection="false">
      <alignment horizontal="center" vertical="bottom" textRotation="0" wrapText="false" indent="0" shrinkToFit="false"/>
      <protection locked="true" hidden="false"/>
    </xf>
    <xf numFmtId="164" fontId="15" fillId="0" borderId="4" xfId="0" applyFont="true" applyBorder="true" applyAlignment="true" applyProtection="false">
      <alignment horizontal="center" vertical="bottom" textRotation="0" wrapText="false" indent="0" shrinkToFit="false"/>
      <protection locked="true" hidden="false"/>
    </xf>
    <xf numFmtId="164" fontId="15" fillId="0" borderId="1" xfId="0" applyFont="true" applyBorder="true" applyAlignment="true" applyProtection="false">
      <alignment horizontal="center" vertical="bottom" textRotation="0" wrapText="false" indent="0" shrinkToFit="false"/>
      <protection locked="true" hidden="false"/>
    </xf>
    <xf numFmtId="164" fontId="5" fillId="2" borderId="10" xfId="0" applyFont="true" applyBorder="true" applyAlignment="true" applyProtection="false">
      <alignment horizontal="left" vertical="bottom" textRotation="0" wrapText="false" indent="0" shrinkToFit="false"/>
      <protection locked="true" hidden="false"/>
    </xf>
    <xf numFmtId="166" fontId="18" fillId="3" borderId="15" xfId="0" applyFont="true" applyBorder="true" applyAlignment="true" applyProtection="false">
      <alignment horizontal="center" vertical="bottom" textRotation="0" wrapText="false" indent="0" shrinkToFit="false"/>
      <protection locked="true" hidden="false"/>
    </xf>
    <xf numFmtId="166" fontId="18" fillId="0" borderId="16" xfId="0" applyFont="true" applyBorder="true" applyAlignment="true" applyProtection="false">
      <alignment horizontal="center" vertical="bottom" textRotation="0" wrapText="false" indent="0" shrinkToFit="false"/>
      <protection locked="true" hidden="false"/>
    </xf>
    <xf numFmtId="166" fontId="18" fillId="0" borderId="17" xfId="0" applyFont="true" applyBorder="true" applyAlignment="true" applyProtection="false">
      <alignment horizontal="center" vertical="bottom" textRotation="0" wrapText="false" indent="0" shrinkToFit="false"/>
      <protection locked="true" hidden="false"/>
    </xf>
    <xf numFmtId="164" fontId="15" fillId="0" borderId="12" xfId="0" applyFont="true" applyBorder="true" applyAlignment="true" applyProtection="false">
      <alignment horizontal="general" vertical="center" textRotation="0" wrapText="false" indent="0" shrinkToFit="false"/>
      <protection locked="true" hidden="false"/>
    </xf>
    <xf numFmtId="165" fontId="15" fillId="0" borderId="18" xfId="0" applyFont="true" applyBorder="true" applyAlignment="true" applyProtection="false">
      <alignment horizontal="center" vertical="bottom" textRotation="0" wrapText="false" indent="0" shrinkToFit="false"/>
      <protection locked="true" hidden="false"/>
    </xf>
    <xf numFmtId="165" fontId="15" fillId="0" borderId="19" xfId="0" applyFont="true" applyBorder="true" applyAlignment="true" applyProtection="false">
      <alignment horizontal="center" vertical="bottom" textRotation="0" wrapText="false" indent="0" shrinkToFit="false"/>
      <protection locked="true" hidden="false"/>
    </xf>
    <xf numFmtId="166" fontId="15" fillId="2" borderId="19" xfId="0" applyFont="true" applyBorder="true" applyAlignment="true" applyProtection="false">
      <alignment horizontal="center" vertical="bottom" textRotation="0" wrapText="false" indent="0" shrinkToFit="false"/>
      <protection locked="true" hidden="false"/>
    </xf>
    <xf numFmtId="166" fontId="15" fillId="0" borderId="19" xfId="0" applyFont="true" applyBorder="true" applyAlignment="true" applyProtection="false">
      <alignment horizontal="center" vertical="bottom" textRotation="0" wrapText="false" indent="0" shrinkToFit="false"/>
      <protection locked="true" hidden="false"/>
    </xf>
    <xf numFmtId="167" fontId="15" fillId="0" borderId="20" xfId="0" applyFont="true" applyBorder="true" applyAlignment="true" applyProtection="false">
      <alignment horizontal="center" vertical="bottom" textRotation="0" wrapText="false" indent="0" shrinkToFit="false"/>
      <protection locked="true" hidden="false"/>
    </xf>
    <xf numFmtId="164" fontId="5" fillId="4" borderId="1" xfId="0" applyFont="true" applyBorder="true" applyAlignment="true" applyProtection="false">
      <alignment horizontal="left" vertical="bottom" textRotation="0" wrapText="false" indent="0" shrinkToFit="false"/>
      <protection locked="true" hidden="false"/>
    </xf>
    <xf numFmtId="164" fontId="15" fillId="0" borderId="14" xfId="0" applyFont="true" applyBorder="true" applyAlignment="false" applyProtection="false">
      <alignment horizontal="general" vertical="bottom" textRotation="0" wrapText="false" indent="0" shrinkToFit="false"/>
      <protection locked="true" hidden="false"/>
    </xf>
    <xf numFmtId="165" fontId="15" fillId="0" borderId="21" xfId="0" applyFont="true" applyBorder="true" applyAlignment="true" applyProtection="false">
      <alignment horizontal="center" vertical="bottom" textRotation="0" wrapText="false" indent="0" shrinkToFit="false"/>
      <protection locked="true" hidden="false"/>
    </xf>
    <xf numFmtId="165" fontId="15" fillId="0" borderId="1" xfId="0" applyFont="true" applyBorder="true" applyAlignment="true" applyProtection="false">
      <alignment horizontal="center" vertical="bottom" textRotation="0" wrapText="false" indent="0" shrinkToFit="false"/>
      <protection locked="true" hidden="false"/>
    </xf>
    <xf numFmtId="166" fontId="15" fillId="2" borderId="1" xfId="0" applyFont="true" applyBorder="true" applyAlignment="true" applyProtection="false">
      <alignment horizontal="center" vertical="bottom" textRotation="0" wrapText="false" indent="0" shrinkToFit="false"/>
      <protection locked="true" hidden="false"/>
    </xf>
    <xf numFmtId="166" fontId="15" fillId="0" borderId="1" xfId="0" applyFont="true" applyBorder="true" applyAlignment="true" applyProtection="false">
      <alignment horizontal="center" vertical="bottom" textRotation="0" wrapText="false" indent="0" shrinkToFit="false"/>
      <protection locked="true" hidden="false"/>
    </xf>
    <xf numFmtId="167" fontId="15" fillId="0" borderId="22" xfId="0" applyFont="true" applyBorder="true" applyAlignment="true" applyProtection="false">
      <alignment horizontal="center" vertical="bottom" textRotation="0" wrapText="false" indent="0" shrinkToFit="false"/>
      <protection locked="true" hidden="false"/>
    </xf>
    <xf numFmtId="164" fontId="5" fillId="5" borderId="1" xfId="0" applyFont="true" applyBorder="true" applyAlignment="true" applyProtection="false">
      <alignment horizontal="left" vertical="bottom" textRotation="0" wrapText="false" indent="0" shrinkToFit="false"/>
      <protection locked="true" hidden="false"/>
    </xf>
    <xf numFmtId="164" fontId="19" fillId="6" borderId="12" xfId="0" applyFont="true" applyBorder="true" applyAlignment="true" applyProtection="false">
      <alignment horizontal="general" vertical="center" textRotation="0" wrapText="false" indent="0" shrinkToFit="false"/>
      <protection locked="true" hidden="false"/>
    </xf>
    <xf numFmtId="165" fontId="19" fillId="6" borderId="21" xfId="0" applyFont="true" applyBorder="true" applyAlignment="true" applyProtection="false">
      <alignment horizontal="center" vertical="bottom" textRotation="0" wrapText="false" indent="0" shrinkToFit="false"/>
      <protection locked="true" hidden="false"/>
    </xf>
    <xf numFmtId="165" fontId="19" fillId="6" borderId="1" xfId="0" applyFont="true" applyBorder="true" applyAlignment="true" applyProtection="false">
      <alignment horizontal="center" vertical="bottom" textRotation="0" wrapText="false" indent="0" shrinkToFit="false"/>
      <protection locked="true" hidden="false"/>
    </xf>
    <xf numFmtId="166" fontId="19" fillId="6" borderId="1" xfId="0" applyFont="true" applyBorder="true" applyAlignment="true" applyProtection="false">
      <alignment horizontal="center" vertical="bottom" textRotation="0" wrapText="false" indent="0" shrinkToFit="false"/>
      <protection locked="true" hidden="false"/>
    </xf>
    <xf numFmtId="167" fontId="19" fillId="6" borderId="22" xfId="0" applyFont="true" applyBorder="true" applyAlignment="true" applyProtection="false">
      <alignment horizontal="center" vertical="bottom" textRotation="0" wrapText="false" indent="0" shrinkToFit="false"/>
      <protection locked="true" hidden="false"/>
    </xf>
    <xf numFmtId="164" fontId="15" fillId="0" borderId="23" xfId="0" applyFont="true" applyBorder="true" applyAlignment="true" applyProtection="false">
      <alignment horizontal="left" vertical="center" textRotation="0" wrapText="true" indent="1" shrinkToFit="false"/>
      <protection locked="true" hidden="false"/>
    </xf>
    <xf numFmtId="165" fontId="15" fillId="7" borderId="1" xfId="0" applyFont="true" applyBorder="true" applyAlignment="true" applyProtection="false">
      <alignment horizontal="center" vertical="bottom" textRotation="0" wrapText="false" indent="0" shrinkToFit="false"/>
      <protection locked="true" hidden="false"/>
    </xf>
    <xf numFmtId="166" fontId="15" fillId="8" borderId="1" xfId="0" applyFont="true" applyBorder="true" applyAlignment="true" applyProtection="false">
      <alignment horizontal="center" vertical="bottom" textRotation="0" wrapText="false" indent="0" shrinkToFit="false"/>
      <protection locked="true" hidden="false"/>
    </xf>
    <xf numFmtId="164" fontId="15" fillId="0" borderId="24" xfId="0" applyFont="true" applyBorder="true" applyAlignment="true" applyProtection="false">
      <alignment horizontal="left" vertical="center" textRotation="0" wrapText="false" indent="3" shrinkToFit="false"/>
      <protection locked="true" hidden="false"/>
    </xf>
    <xf numFmtId="164" fontId="15" fillId="7" borderId="25" xfId="0" applyFont="true" applyBorder="true" applyAlignment="true" applyProtection="false">
      <alignment horizontal="left" vertical="center" textRotation="0" wrapText="false" indent="3" shrinkToFit="false"/>
      <protection locked="true" hidden="false"/>
    </xf>
    <xf numFmtId="165" fontId="15" fillId="7" borderId="21" xfId="0" applyFont="true" applyBorder="true" applyAlignment="true" applyProtection="false">
      <alignment horizontal="center" vertical="bottom" textRotation="0" wrapText="false" indent="0" shrinkToFit="false"/>
      <protection locked="true" hidden="false"/>
    </xf>
    <xf numFmtId="165" fontId="15" fillId="0" borderId="26" xfId="0" applyFont="true" applyBorder="true" applyAlignment="true" applyProtection="false">
      <alignment horizontal="center" vertical="bottom" textRotation="0" wrapText="false" indent="0" shrinkToFit="false"/>
      <protection locked="true" hidden="false"/>
    </xf>
    <xf numFmtId="165" fontId="15" fillId="0" borderId="2" xfId="0" applyFont="true" applyBorder="true" applyAlignment="true" applyProtection="false">
      <alignment horizontal="center" vertical="bottom" textRotation="0" wrapText="false" indent="0" shrinkToFit="false"/>
      <protection locked="true" hidden="false"/>
    </xf>
    <xf numFmtId="165" fontId="15" fillId="0" borderId="27" xfId="0" applyFont="true" applyBorder="true" applyAlignment="true" applyProtection="false">
      <alignment horizontal="center" vertical="bottom" textRotation="0" wrapText="false" indent="0" shrinkToFit="false"/>
      <protection locked="true" hidden="false"/>
    </xf>
    <xf numFmtId="166" fontId="15" fillId="0" borderId="26" xfId="0" applyFont="true" applyBorder="true" applyAlignment="true" applyProtection="false">
      <alignment horizontal="center" vertical="bottom" textRotation="0" wrapText="false" indent="0" shrinkToFit="false"/>
      <protection locked="true" hidden="false"/>
    </xf>
    <xf numFmtId="166" fontId="15" fillId="0" borderId="2" xfId="0" applyFont="true" applyBorder="true" applyAlignment="true" applyProtection="false">
      <alignment horizontal="center" vertical="bottom" textRotation="0" wrapText="false" indent="0" shrinkToFit="false"/>
      <protection locked="true" hidden="false"/>
    </xf>
    <xf numFmtId="166" fontId="15" fillId="0" borderId="27" xfId="0" applyFont="true" applyBorder="true" applyAlignment="true" applyProtection="false">
      <alignment horizontal="center" vertical="bottom" textRotation="0" wrapText="false" indent="0" shrinkToFit="false"/>
      <protection locked="true" hidden="false"/>
    </xf>
    <xf numFmtId="167" fontId="15" fillId="0" borderId="26" xfId="0" applyFont="true" applyBorder="true" applyAlignment="true" applyProtection="false">
      <alignment horizontal="center" vertical="bottom" textRotation="0" wrapText="false" indent="0" shrinkToFit="false"/>
      <protection locked="true" hidden="false"/>
    </xf>
    <xf numFmtId="167" fontId="15" fillId="0" borderId="2" xfId="0" applyFont="true" applyBorder="true" applyAlignment="true" applyProtection="false">
      <alignment horizontal="center" vertical="bottom" textRotation="0" wrapText="false" indent="0" shrinkToFit="false"/>
      <protection locked="true" hidden="false"/>
    </xf>
    <xf numFmtId="167" fontId="15" fillId="0" borderId="25" xfId="0" applyFont="true" applyBorder="true" applyAlignment="true" applyProtection="false">
      <alignment horizontal="center" vertical="bottom" textRotation="0" wrapText="false" indent="0" shrinkToFit="false"/>
      <protection locked="true" hidden="false"/>
    </xf>
    <xf numFmtId="164" fontId="15" fillId="0" borderId="23" xfId="0" applyFont="true" applyBorder="true" applyAlignment="true" applyProtection="false">
      <alignment horizontal="left" vertical="center" textRotation="0" wrapText="false" indent="1" shrinkToFit="true"/>
      <protection locked="true" hidden="false"/>
    </xf>
    <xf numFmtId="164" fontId="15" fillId="0" borderId="23" xfId="0" applyFont="true" applyBorder="true" applyAlignment="true" applyProtection="false">
      <alignment horizontal="left" vertical="center" textRotation="0" wrapText="true" indent="3" shrinkToFit="false"/>
      <protection locked="true" hidden="false"/>
    </xf>
    <xf numFmtId="164" fontId="20" fillId="0" borderId="23" xfId="0" applyFont="true" applyBorder="true" applyAlignment="true" applyProtection="false">
      <alignment horizontal="left" vertical="center" textRotation="0" wrapText="true" indent="3" shrinkToFit="false"/>
      <protection locked="true" hidden="false"/>
    </xf>
    <xf numFmtId="164" fontId="15" fillId="0" borderId="25" xfId="0" applyFont="true" applyBorder="true" applyAlignment="true" applyProtection="false">
      <alignment horizontal="left" vertical="center" textRotation="0" wrapText="false" indent="3" shrinkToFit="false"/>
      <protection locked="true" hidden="false"/>
    </xf>
    <xf numFmtId="164" fontId="20" fillId="0" borderId="23" xfId="0" applyFont="true" applyBorder="true" applyAlignment="true" applyProtection="false">
      <alignment horizontal="left" vertical="center" textRotation="0" wrapText="true" indent="1" shrinkToFit="false"/>
      <protection locked="true" hidden="false"/>
    </xf>
    <xf numFmtId="164" fontId="20" fillId="0" borderId="24" xfId="0" applyFont="true" applyBorder="true" applyAlignment="true" applyProtection="false">
      <alignment horizontal="left" vertical="center" textRotation="0" wrapText="false" indent="3" shrinkToFit="false"/>
      <protection locked="true" hidden="false"/>
    </xf>
    <xf numFmtId="164" fontId="15" fillId="0" borderId="25" xfId="0" applyFont="true" applyBorder="true" applyAlignment="true" applyProtection="false">
      <alignment horizontal="left" vertical="center" textRotation="0" wrapText="false" indent="3" shrinkToFit="false"/>
      <protection locked="true" hidden="false"/>
    </xf>
    <xf numFmtId="164" fontId="15" fillId="0" borderId="3" xfId="0" applyFont="true" applyBorder="true" applyAlignment="true" applyProtection="false">
      <alignment horizontal="left" vertical="center" textRotation="0" wrapText="true" indent="1" shrinkToFit="false"/>
      <protection locked="true" hidden="false"/>
    </xf>
    <xf numFmtId="164" fontId="15" fillId="0" borderId="23" xfId="0" applyFont="true" applyBorder="true" applyAlignment="true" applyProtection="false">
      <alignment horizontal="left" vertical="bottom" textRotation="0" wrapText="true" indent="1" shrinkToFit="false"/>
      <protection locked="true" hidden="false"/>
    </xf>
    <xf numFmtId="164" fontId="15" fillId="0" borderId="3" xfId="0" applyFont="true" applyBorder="true" applyAlignment="true" applyProtection="false">
      <alignment horizontal="left" vertical="center" textRotation="0" wrapText="true" indent="3" shrinkToFit="false"/>
      <protection locked="true" hidden="false"/>
    </xf>
    <xf numFmtId="164" fontId="20" fillId="0" borderId="3" xfId="0" applyFont="true" applyBorder="true" applyAlignment="true" applyProtection="false">
      <alignment horizontal="left" vertical="center" textRotation="0" wrapText="true" indent="1" shrinkToFit="false"/>
      <protection locked="true" hidden="false"/>
    </xf>
    <xf numFmtId="164" fontId="20" fillId="0" borderId="24" xfId="0" applyFont="true" applyBorder="true" applyAlignment="true" applyProtection="false">
      <alignment horizontal="left" vertical="center" textRotation="0" wrapText="true" indent="3" shrinkToFit="false"/>
      <protection locked="true" hidden="false"/>
    </xf>
    <xf numFmtId="165" fontId="15" fillId="0" borderId="28" xfId="0" applyFont="true" applyBorder="true" applyAlignment="true" applyProtection="false">
      <alignment horizontal="center" vertical="bottom" textRotation="0" wrapText="false" indent="0" shrinkToFit="false"/>
      <protection locked="true" hidden="false"/>
    </xf>
    <xf numFmtId="164" fontId="15" fillId="0" borderId="25" xfId="0" applyFont="true" applyBorder="true" applyAlignment="true" applyProtection="false">
      <alignment horizontal="left" vertical="center" textRotation="0" wrapText="true" indent="3" shrinkToFit="false"/>
      <protection locked="true" hidden="false"/>
    </xf>
    <xf numFmtId="164" fontId="15" fillId="0" borderId="0" xfId="0" applyFont="true" applyBorder="true" applyAlignment="true" applyProtection="false">
      <alignment horizontal="general" vertical="center" textRotation="0" wrapText="true" indent="0" shrinkToFit="false"/>
      <protection locked="true" hidden="false"/>
    </xf>
    <xf numFmtId="164" fontId="15" fillId="0" borderId="3" xfId="0" applyFont="true" applyBorder="true" applyAlignment="true" applyProtection="false">
      <alignment horizontal="general" vertical="center" textRotation="0" wrapText="true" indent="0" shrinkToFit="false"/>
      <protection locked="true" hidden="false"/>
    </xf>
    <xf numFmtId="164" fontId="19" fillId="6" borderId="3" xfId="0" applyFont="true" applyBorder="true" applyAlignment="true" applyProtection="false">
      <alignment horizontal="general" vertical="center" textRotation="0" wrapText="true" indent="0" shrinkToFit="false"/>
      <protection locked="true" hidden="false"/>
    </xf>
    <xf numFmtId="166" fontId="15" fillId="4" borderId="1" xfId="0" applyFont="true" applyBorder="true" applyAlignment="true" applyProtection="false">
      <alignment horizontal="center" vertical="bottom" textRotation="0" wrapText="false" indent="0" shrinkToFit="false"/>
      <protection locked="true" hidden="false"/>
    </xf>
    <xf numFmtId="166" fontId="15" fillId="0" borderId="1" xfId="0" applyFont="true" applyBorder="true" applyAlignment="false" applyProtection="false">
      <alignment horizontal="general" vertical="bottom" textRotation="0" wrapText="false" indent="0" shrinkToFit="false"/>
      <protection locked="true" hidden="false"/>
    </xf>
    <xf numFmtId="164" fontId="15" fillId="0" borderId="23" xfId="0" applyFont="true" applyBorder="true" applyAlignment="true" applyProtection="false">
      <alignment horizontal="left" vertical="center" textRotation="0" wrapText="false" indent="3" shrinkToFit="true"/>
      <protection locked="true" hidden="false"/>
    </xf>
    <xf numFmtId="164" fontId="20" fillId="0" borderId="3" xfId="0" applyFont="true" applyBorder="true" applyAlignment="true" applyProtection="false">
      <alignment horizontal="left" vertical="center" textRotation="0" wrapText="true" indent="3" shrinkToFit="false"/>
      <protection locked="true" hidden="false"/>
    </xf>
    <xf numFmtId="164" fontId="15" fillId="0" borderId="23" xfId="0" applyFont="true" applyBorder="true" applyAlignment="true" applyProtection="false">
      <alignment horizontal="left" vertical="center" textRotation="0" wrapText="true" indent="4" shrinkToFit="false"/>
      <protection locked="true" hidden="false"/>
    </xf>
    <xf numFmtId="164" fontId="20" fillId="0" borderId="3" xfId="0" applyFont="true" applyBorder="true" applyAlignment="true" applyProtection="false">
      <alignment horizontal="left" vertical="center" textRotation="0" wrapText="true" indent="4" shrinkToFit="false"/>
      <protection locked="true" hidden="false"/>
    </xf>
    <xf numFmtId="165" fontId="19" fillId="0" borderId="1" xfId="0" applyFont="true" applyBorder="true" applyAlignment="true" applyProtection="false">
      <alignment horizontal="center" vertical="bottom" textRotation="0" wrapText="false" indent="0" shrinkToFit="false"/>
      <protection locked="true" hidden="false"/>
    </xf>
    <xf numFmtId="166" fontId="19" fillId="8" borderId="1" xfId="0" applyFont="true" applyBorder="true" applyAlignment="true" applyProtection="false">
      <alignment horizontal="center" vertical="bottom" textRotation="0" wrapText="false" indent="0" shrinkToFit="false"/>
      <protection locked="true" hidden="false"/>
    </xf>
    <xf numFmtId="164" fontId="15" fillId="0" borderId="0" xfId="0" applyFont="true" applyBorder="true" applyAlignment="true" applyProtection="false">
      <alignment horizontal="left" vertical="center" textRotation="0" wrapText="true" indent="3" shrinkToFit="false"/>
      <protection locked="true" hidden="false"/>
    </xf>
    <xf numFmtId="164" fontId="15" fillId="0" borderId="3" xfId="0" applyFont="true" applyBorder="true" applyAlignment="true" applyProtection="false">
      <alignment horizontal="left" vertical="center" textRotation="0" wrapText="true" indent="4" shrinkToFit="false"/>
      <protection locked="true" hidden="false"/>
    </xf>
    <xf numFmtId="164" fontId="15" fillId="0" borderId="3" xfId="0" applyFont="true" applyBorder="true" applyAlignment="true" applyProtection="false">
      <alignment horizontal="left" vertical="center" textRotation="0" wrapText="true" indent="0" shrinkToFit="false"/>
      <protection locked="true" hidden="false"/>
    </xf>
    <xf numFmtId="164" fontId="15" fillId="0" borderId="23" xfId="0" applyFont="true" applyBorder="true" applyAlignment="true" applyProtection="false">
      <alignment horizontal="left" vertical="center" textRotation="0" wrapText="false" indent="3" shrinkToFit="false"/>
      <protection locked="true" hidden="false"/>
    </xf>
    <xf numFmtId="164" fontId="20" fillId="0" borderId="23" xfId="0" applyFont="true" applyBorder="true" applyAlignment="true" applyProtection="false">
      <alignment horizontal="left" vertical="top" textRotation="0" wrapText="true" indent="3" shrinkToFit="false"/>
      <protection locked="true" hidden="false"/>
    </xf>
    <xf numFmtId="164" fontId="15" fillId="0" borderId="23" xfId="0" applyFont="true" applyBorder="true" applyAlignment="true" applyProtection="false">
      <alignment horizontal="left" vertical="top" textRotation="0" wrapText="true" indent="3" shrinkToFit="false"/>
      <protection locked="true" hidden="false"/>
    </xf>
    <xf numFmtId="165" fontId="15" fillId="0" borderId="4" xfId="0" applyFont="true" applyBorder="true" applyAlignment="true" applyProtection="false">
      <alignment horizontal="center" vertical="bottom" textRotation="0" wrapText="false" indent="0" shrinkToFit="false"/>
      <protection locked="true" hidden="false"/>
    </xf>
    <xf numFmtId="166" fontId="15" fillId="0" borderId="4" xfId="0" applyFont="true" applyBorder="true" applyAlignment="true" applyProtection="false">
      <alignment horizontal="center" vertical="bottom" textRotation="0" wrapText="false" indent="0" shrinkToFit="false"/>
      <protection locked="true" hidden="false"/>
    </xf>
    <xf numFmtId="167" fontId="15" fillId="0" borderId="29" xfId="0" applyFont="true" applyBorder="true" applyAlignment="true" applyProtection="false">
      <alignment horizontal="center" vertical="bottom" textRotation="0" wrapText="false" indent="0" shrinkToFit="false"/>
      <protection locked="true" hidden="false"/>
    </xf>
    <xf numFmtId="164" fontId="19" fillId="0" borderId="3" xfId="0" applyFont="true" applyBorder="true" applyAlignment="true" applyProtection="false">
      <alignment horizontal="left" vertical="center" textRotation="0" wrapText="true" indent="0" shrinkToFit="false"/>
      <protection locked="true" hidden="false"/>
    </xf>
    <xf numFmtId="165" fontId="19" fillId="0" borderId="21" xfId="0" applyFont="true" applyBorder="true" applyAlignment="true" applyProtection="false">
      <alignment horizontal="center" vertical="bottom" textRotation="0" wrapText="false" indent="0" shrinkToFit="false"/>
      <protection locked="true" hidden="false"/>
    </xf>
    <xf numFmtId="164" fontId="19" fillId="0" borderId="23" xfId="0" applyFont="true" applyBorder="true" applyAlignment="true" applyProtection="false">
      <alignment horizontal="left" vertical="center" textRotation="0" wrapText="true" indent="0" shrinkToFit="false"/>
      <protection locked="true" hidden="false"/>
    </xf>
    <xf numFmtId="164" fontId="15" fillId="0" borderId="23" xfId="0" applyFont="true" applyBorder="true" applyAlignment="true" applyProtection="false">
      <alignment horizontal="left" vertical="center" textRotation="0" wrapText="true" indent="0" shrinkToFit="false"/>
      <protection locked="true" hidden="false"/>
    </xf>
    <xf numFmtId="165" fontId="15" fillId="0" borderId="15" xfId="0" applyFont="true" applyBorder="true" applyAlignment="true" applyProtection="false">
      <alignment horizontal="center" vertical="bottom" textRotation="0" wrapText="false" indent="0" shrinkToFit="false"/>
      <protection locked="true" hidden="false"/>
    </xf>
    <xf numFmtId="165" fontId="15" fillId="0" borderId="16" xfId="0" applyFont="true" applyBorder="true" applyAlignment="true" applyProtection="false">
      <alignment horizontal="center" vertical="bottom" textRotation="0" wrapText="false" indent="0" shrinkToFit="false"/>
      <protection locked="true" hidden="false"/>
    </xf>
    <xf numFmtId="166" fontId="15" fillId="0" borderId="16" xfId="0" applyFont="true" applyBorder="true" applyAlignment="true" applyProtection="false">
      <alignment horizontal="center" vertical="bottom" textRotation="0" wrapText="false" indent="0" shrinkToFit="false"/>
      <protection locked="true" hidden="false"/>
    </xf>
    <xf numFmtId="167" fontId="15" fillId="0" borderId="17" xfId="0" applyFont="true" applyBorder="true" applyAlignment="true" applyProtection="false">
      <alignment horizontal="center" vertical="bottom" textRotation="0" wrapText="false" indent="0" shrinkToFit="false"/>
      <protection locked="true" hidden="false"/>
    </xf>
    <xf numFmtId="164" fontId="0" fillId="0" borderId="12" xfId="0" applyFont="false" applyBorder="true" applyAlignment="false" applyProtection="false">
      <alignment horizontal="general" vertical="bottom" textRotation="0" wrapText="false" indent="0" shrinkToFit="false"/>
      <protection locked="true" hidden="false"/>
    </xf>
    <xf numFmtId="164" fontId="22" fillId="0" borderId="0" xfId="0" applyFont="true" applyBorder="true" applyAlignment="true" applyProtection="false">
      <alignment horizontal="general" vertical="bottom" textRotation="0" wrapText="true" indent="0" shrinkToFit="false"/>
      <protection locked="true" hidden="false"/>
    </xf>
    <xf numFmtId="164" fontId="22" fillId="0" borderId="0" xfId="0" applyFont="true" applyBorder="true" applyAlignment="true" applyProtection="false">
      <alignment horizontal="justify" vertical="bottom" textRotation="0" wrapText="true" indent="0" shrinkToFit="false"/>
      <protection locked="true" hidden="false"/>
    </xf>
    <xf numFmtId="164" fontId="22" fillId="0" borderId="0" xfId="0" applyFont="true" applyBorder="true" applyAlignment="true" applyProtection="false">
      <alignment horizontal="justify" vertical="bottom" textRotation="0" wrapText="true" indent="0" shrinkToFit="false"/>
      <protection locked="true" hidden="false"/>
    </xf>
    <xf numFmtId="164" fontId="22" fillId="0" borderId="0" xfId="0" applyFont="true" applyBorder="true" applyAlignment="true" applyProtection="false">
      <alignment horizontal="general" vertical="bottom" textRotation="0" wrapText="true" indent="0" shrinkToFit="false"/>
      <protection locked="true" hidden="false"/>
    </xf>
    <xf numFmtId="164" fontId="14" fillId="0" borderId="0" xfId="0" applyFont="true" applyBorder="true" applyAlignment="true" applyProtection="false">
      <alignment horizontal="center" vertical="top" textRotation="0" wrapText="true" indent="0" shrinkToFit="false"/>
      <protection locked="true" hidden="false"/>
    </xf>
    <xf numFmtId="164" fontId="14" fillId="0" borderId="2" xfId="0" applyFont="true" applyBorder="true" applyAlignment="true" applyProtection="false">
      <alignment horizontal="center" vertical="top" textRotation="0" wrapText="true" indent="0" shrinkToFit="false"/>
      <protection locked="true" hidden="false"/>
    </xf>
    <xf numFmtId="164" fontId="24" fillId="0"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center" vertical="center" textRotation="0" wrapText="false" indent="0" shrinkToFit="false"/>
      <protection locked="true" hidden="false"/>
    </xf>
    <xf numFmtId="164" fontId="24" fillId="0" borderId="1" xfId="0" applyFont="true" applyBorder="true" applyAlignment="true" applyProtection="false">
      <alignment horizontal="right" vertical="bottom" textRotation="0" wrapText="false" indent="0" shrinkToFit="false"/>
      <protection locked="true" hidden="false"/>
    </xf>
    <xf numFmtId="165" fontId="24" fillId="0" borderId="1" xfId="0" applyFont="true" applyBorder="true" applyAlignment="false" applyProtection="false">
      <alignment horizontal="general" vertical="bottom" textRotation="0" wrapText="false" indent="0" shrinkToFit="false"/>
      <protection locked="true" hidden="false"/>
    </xf>
    <xf numFmtId="164" fontId="24" fillId="0" borderId="1" xfId="0" applyFont="true" applyBorder="true" applyAlignment="false" applyProtection="false">
      <alignment horizontal="general" vertical="bottom" textRotation="0" wrapText="false" indent="0" shrinkToFit="false"/>
      <protection locked="true" hidden="false"/>
    </xf>
    <xf numFmtId="164" fontId="24" fillId="0" borderId="1" xfId="0" applyFont="true" applyBorder="true" applyAlignment="true" applyProtection="false">
      <alignment horizontal="center" vertical="bottom" textRotation="0" wrapText="false" indent="0" shrinkToFit="false"/>
      <protection locked="true" hidden="false"/>
    </xf>
    <xf numFmtId="165" fontId="24" fillId="0" borderId="1" xfId="0" applyFont="true" applyBorder="true" applyAlignment="true" applyProtection="false">
      <alignment horizontal="center" vertical="bottom" textRotation="0" wrapText="false" indent="0" shrinkToFit="false"/>
      <protection locked="true" hidden="false"/>
    </xf>
    <xf numFmtId="164" fontId="24" fillId="7" borderId="1" xfId="0" applyFont="true" applyBorder="true" applyAlignment="true" applyProtection="false">
      <alignment horizontal="center" vertical="bottom" textRotation="0" wrapText="false" indent="0" shrinkToFit="false"/>
      <protection locked="true" hidden="false"/>
    </xf>
    <xf numFmtId="164" fontId="15" fillId="7" borderId="0" xfId="0" applyFont="true" applyBorder="false" applyAlignment="false" applyProtection="false">
      <alignment horizontal="general" vertical="bottom" textRotation="0" wrapText="false" indent="0" shrinkToFit="false"/>
      <protection locked="true" hidden="false"/>
    </xf>
    <xf numFmtId="164" fontId="5" fillId="7" borderId="10" xfId="0" applyFont="true" applyBorder="true" applyAlignment="true" applyProtection="false">
      <alignment horizontal="left" vertical="bottom" textRotation="0" wrapText="false" indent="0" shrinkToFit="false"/>
      <protection locked="true" hidden="false"/>
    </xf>
    <xf numFmtId="164" fontId="26" fillId="0" borderId="1" xfId="0" applyFont="true" applyBorder="true" applyAlignment="true" applyProtection="false">
      <alignment horizontal="center" vertical="bottom" textRotation="0" wrapText="false" indent="0" shrinkToFit="false"/>
      <protection locked="true" hidden="false"/>
    </xf>
    <xf numFmtId="164" fontId="26" fillId="0" borderId="1" xfId="0" applyFont="true" applyBorder="true" applyAlignment="true" applyProtection="false">
      <alignment horizontal="left" vertical="bottom" textRotation="0" wrapText="false" indent="0" shrinkToFit="false"/>
      <protection locked="true" hidden="false"/>
    </xf>
    <xf numFmtId="165" fontId="24" fillId="0" borderId="1" xfId="0" applyFont="true" applyBorder="true" applyAlignment="true" applyProtection="false">
      <alignment horizontal="center" vertical="bottom" textRotation="0" wrapText="false" indent="0" shrinkToFit="true"/>
      <protection locked="true" hidden="false"/>
    </xf>
    <xf numFmtId="166" fontId="24" fillId="8" borderId="1" xfId="0" applyFont="true" applyBorder="true" applyAlignment="true" applyProtection="false">
      <alignment horizontal="center" vertical="bottom" textRotation="0" wrapText="false" indent="0" shrinkToFit="false"/>
      <protection locked="true" hidden="false"/>
    </xf>
    <xf numFmtId="167" fontId="24" fillId="7" borderId="1" xfId="0" applyFont="true" applyBorder="true" applyAlignment="true" applyProtection="false">
      <alignment horizontal="center" vertical="bottom" textRotation="0" wrapText="false" indent="0" shrinkToFit="false"/>
      <protection locked="true" hidden="false"/>
    </xf>
    <xf numFmtId="164" fontId="24" fillId="0" borderId="4" xfId="0" applyFont="true" applyBorder="true" applyAlignment="true" applyProtection="false">
      <alignment horizontal="center" vertical="bottom" textRotation="0" wrapText="false" indent="0" shrinkToFit="false"/>
      <protection locked="true" hidden="false"/>
    </xf>
    <xf numFmtId="164" fontId="24" fillId="0" borderId="12" xfId="0" applyFont="true" applyBorder="true" applyAlignment="true" applyProtection="false">
      <alignment horizontal="left" vertical="bottom" textRotation="0" wrapText="true" indent="1" shrinkToFit="false"/>
      <protection locked="true" hidden="false"/>
    </xf>
    <xf numFmtId="164" fontId="24" fillId="0" borderId="21" xfId="0" applyFont="true" applyBorder="true" applyAlignment="true" applyProtection="false">
      <alignment horizontal="center" vertical="bottom" textRotation="0" wrapText="false" indent="0" shrinkToFit="false"/>
      <protection locked="true" hidden="false"/>
    </xf>
    <xf numFmtId="166" fontId="24" fillId="0" borderId="1" xfId="0" applyFont="true" applyBorder="true" applyAlignment="true" applyProtection="false">
      <alignment horizontal="center" vertical="bottom" textRotation="0" wrapText="false" indent="0" shrinkToFit="false"/>
      <protection locked="true" hidden="false"/>
    </xf>
    <xf numFmtId="166" fontId="24" fillId="7" borderId="1" xfId="0" applyFont="true" applyBorder="true" applyAlignment="true" applyProtection="false">
      <alignment horizontal="center" vertical="bottom" textRotation="0" wrapText="false" indent="0" shrinkToFit="false"/>
      <protection locked="true" hidden="false"/>
    </xf>
    <xf numFmtId="167" fontId="24" fillId="7" borderId="22" xfId="0" applyFont="true" applyBorder="true" applyAlignment="true" applyProtection="false">
      <alignment horizontal="center" vertical="bottom" textRotation="0" wrapText="false" indent="0" shrinkToFit="false"/>
      <protection locked="true" hidden="false"/>
    </xf>
    <xf numFmtId="164" fontId="24" fillId="0" borderId="10" xfId="0" applyFont="true" applyBorder="true" applyAlignment="true" applyProtection="false">
      <alignment horizontal="left" vertical="bottom" textRotation="0" wrapText="true" indent="1" shrinkToFit="false"/>
      <protection locked="true" hidden="false"/>
    </xf>
    <xf numFmtId="164" fontId="15" fillId="7" borderId="0" xfId="0" applyFont="true" applyBorder="false" applyAlignment="true" applyProtection="false">
      <alignment horizontal="general" vertical="bottom" textRotation="0" wrapText="false" indent="0" shrinkToFit="false"/>
      <protection locked="true" hidden="false"/>
    </xf>
    <xf numFmtId="164" fontId="15" fillId="0" borderId="1" xfId="0" applyFont="true" applyBorder="true" applyAlignment="true" applyProtection="false">
      <alignment horizontal="general" vertical="bottom" textRotation="0" wrapText="false" indent="0" shrinkToFit="false"/>
      <protection locked="true" hidden="false"/>
    </xf>
    <xf numFmtId="164" fontId="15" fillId="0" borderId="0" xfId="0" applyFont="true" applyBorder="false" applyAlignment="true" applyProtection="false">
      <alignment horizontal="general" vertical="bottom" textRotation="0" wrapText="false" indent="0" shrinkToFit="false"/>
      <protection locked="true" hidden="false"/>
    </xf>
    <xf numFmtId="165" fontId="24" fillId="0" borderId="4" xfId="0" applyFont="true" applyBorder="true" applyAlignment="true" applyProtection="false">
      <alignment horizontal="center" vertical="bottom" textRotation="0" wrapText="false" indent="0" shrinkToFit="false"/>
      <protection locked="true" hidden="false"/>
    </xf>
    <xf numFmtId="166" fontId="24" fillId="9" borderId="1" xfId="0" applyFont="true" applyBorder="true" applyAlignment="true" applyProtection="false">
      <alignment horizontal="center" vertical="bottom" textRotation="0" wrapText="false" indent="0" shrinkToFit="false"/>
      <protection locked="true" hidden="false"/>
    </xf>
    <xf numFmtId="164" fontId="24" fillId="0" borderId="11" xfId="0" applyFont="true" applyBorder="true" applyAlignment="true" applyProtection="false">
      <alignment horizontal="left" vertical="bottom" textRotation="0" wrapText="true" indent="3" shrinkToFit="false"/>
      <protection locked="true" hidden="false"/>
    </xf>
    <xf numFmtId="164" fontId="24" fillId="0" borderId="28" xfId="0" applyFont="true" applyBorder="true" applyAlignment="true" applyProtection="false">
      <alignment horizontal="center" vertical="bottom" textRotation="0" wrapText="false" indent="0" shrinkToFit="false"/>
      <protection locked="true" hidden="false"/>
    </xf>
    <xf numFmtId="165" fontId="24" fillId="0" borderId="4" xfId="0" applyFont="true" applyBorder="true" applyAlignment="true" applyProtection="false">
      <alignment horizontal="center" vertical="bottom" textRotation="0" wrapText="false" indent="0" shrinkToFit="true"/>
      <protection locked="true" hidden="false"/>
    </xf>
    <xf numFmtId="166" fontId="24" fillId="0" borderId="4" xfId="0" applyFont="true" applyBorder="true" applyAlignment="true" applyProtection="false">
      <alignment horizontal="center" vertical="bottom" textRotation="0" wrapText="false" indent="0" shrinkToFit="false"/>
      <protection locked="true" hidden="false"/>
    </xf>
    <xf numFmtId="166" fontId="24" fillId="7" borderId="4" xfId="0" applyFont="true" applyBorder="true" applyAlignment="true" applyProtection="false">
      <alignment horizontal="center" vertical="bottom" textRotation="0" wrapText="false" indent="0" shrinkToFit="false"/>
      <protection locked="true" hidden="false"/>
    </xf>
    <xf numFmtId="167" fontId="24" fillId="7" borderId="29" xfId="0" applyFont="true" applyBorder="true" applyAlignment="true" applyProtection="false">
      <alignment horizontal="center" vertical="bottom" textRotation="0" wrapText="false" indent="0" shrinkToFit="false"/>
      <protection locked="true" hidden="false"/>
    </xf>
    <xf numFmtId="165" fontId="24" fillId="0" borderId="30" xfId="0" applyFont="true" applyBorder="true" applyAlignment="true" applyProtection="false">
      <alignment horizontal="center" vertical="bottom" textRotation="0" wrapText="false" indent="0" shrinkToFit="false"/>
      <protection locked="true" hidden="false"/>
    </xf>
    <xf numFmtId="164" fontId="24" fillId="0" borderId="26" xfId="0" applyFont="true" applyBorder="true" applyAlignment="true" applyProtection="false">
      <alignment horizontal="left" vertical="bottom" textRotation="0" wrapText="true" indent="3" shrinkToFit="false"/>
      <protection locked="true" hidden="false"/>
    </xf>
    <xf numFmtId="164" fontId="24" fillId="0" borderId="31" xfId="0" applyFont="true" applyBorder="true" applyAlignment="true" applyProtection="false">
      <alignment horizontal="center" vertical="bottom" textRotation="0" wrapText="false" indent="0" shrinkToFit="false"/>
      <protection locked="true" hidden="false"/>
    </xf>
    <xf numFmtId="164" fontId="24" fillId="0" borderId="14" xfId="0" applyFont="true" applyBorder="true" applyAlignment="true" applyProtection="false">
      <alignment horizontal="center" vertical="bottom" textRotation="0" wrapText="false" indent="0" shrinkToFit="false"/>
      <protection locked="true" hidden="false"/>
    </xf>
    <xf numFmtId="165" fontId="24" fillId="0" borderId="14" xfId="0" applyFont="true" applyBorder="true" applyAlignment="true" applyProtection="false">
      <alignment horizontal="center" vertical="bottom" textRotation="0" wrapText="false" indent="0" shrinkToFit="true"/>
      <protection locked="true" hidden="false"/>
    </xf>
    <xf numFmtId="166" fontId="24" fillId="2" borderId="14" xfId="0" applyFont="true" applyBorder="true" applyAlignment="true" applyProtection="false">
      <alignment horizontal="center" vertical="bottom" textRotation="0" wrapText="false" indent="0" shrinkToFit="false"/>
      <protection locked="true" hidden="false"/>
    </xf>
    <xf numFmtId="167" fontId="24" fillId="7" borderId="20" xfId="0" applyFont="true" applyBorder="true" applyAlignment="true" applyProtection="false">
      <alignment horizontal="center" vertical="bottom" textRotation="0" wrapText="false" indent="0" shrinkToFit="false"/>
      <protection locked="true" hidden="false"/>
    </xf>
    <xf numFmtId="164" fontId="24" fillId="0" borderId="26" xfId="0" applyFont="true" applyBorder="true" applyAlignment="true" applyProtection="false">
      <alignment horizontal="left" vertical="center" textRotation="0" wrapText="true" indent="3" shrinkToFit="false"/>
      <protection locked="true" hidden="false"/>
    </xf>
    <xf numFmtId="164" fontId="24" fillId="0" borderId="26" xfId="0" applyFont="true" applyBorder="true" applyAlignment="true" applyProtection="false">
      <alignment horizontal="center" vertical="bottom" textRotation="0" wrapText="false" indent="0" shrinkToFit="false"/>
      <protection locked="true" hidden="false"/>
    </xf>
    <xf numFmtId="164" fontId="24" fillId="0" borderId="2" xfId="0" applyFont="true" applyBorder="true" applyAlignment="true" applyProtection="false">
      <alignment horizontal="center" vertical="bottom" textRotation="0" wrapText="false" indent="0" shrinkToFit="false"/>
      <protection locked="true" hidden="false"/>
    </xf>
    <xf numFmtId="164" fontId="24" fillId="0" borderId="27" xfId="0" applyFont="true" applyBorder="true" applyAlignment="true" applyProtection="false">
      <alignment horizontal="center" vertical="bottom" textRotation="0" wrapText="false" indent="0" shrinkToFit="false"/>
      <protection locked="true" hidden="false"/>
    </xf>
    <xf numFmtId="166" fontId="24" fillId="0" borderId="1" xfId="0" applyFont="true" applyBorder="true" applyAlignment="true" applyProtection="false">
      <alignment horizontal="center" vertical="bottom" textRotation="0" wrapText="false" indent="0" shrinkToFit="false"/>
      <protection locked="true" hidden="false"/>
    </xf>
    <xf numFmtId="167" fontId="24" fillId="0" borderId="26" xfId="0" applyFont="true" applyBorder="true" applyAlignment="true" applyProtection="false">
      <alignment horizontal="center" vertical="bottom" textRotation="0" wrapText="false" indent="0" shrinkToFit="false"/>
      <protection locked="true" hidden="false"/>
    </xf>
    <xf numFmtId="167" fontId="24" fillId="0" borderId="2" xfId="0" applyFont="true" applyBorder="true" applyAlignment="true" applyProtection="false">
      <alignment horizontal="center" vertical="bottom" textRotation="0" wrapText="false" indent="0" shrinkToFit="false"/>
      <protection locked="true" hidden="false"/>
    </xf>
    <xf numFmtId="167" fontId="24" fillId="0" borderId="25" xfId="0" applyFont="true" applyBorder="true" applyAlignment="true" applyProtection="false">
      <alignment horizontal="center" vertical="bottom" textRotation="0" wrapText="false" indent="0" shrinkToFit="false"/>
      <protection locked="true" hidden="false"/>
    </xf>
    <xf numFmtId="165" fontId="24" fillId="0" borderId="14" xfId="0" applyFont="true" applyBorder="true" applyAlignment="true" applyProtection="false">
      <alignment horizontal="center" vertical="bottom" textRotation="0" wrapText="false" indent="0" shrinkToFit="false"/>
      <protection locked="true" hidden="false"/>
    </xf>
    <xf numFmtId="164" fontId="24" fillId="0" borderId="1" xfId="0" applyFont="true" applyBorder="true" applyAlignment="true" applyProtection="false">
      <alignment horizontal="left" vertical="center" textRotation="0" wrapText="true" indent="3" shrinkToFit="false"/>
      <protection locked="true" hidden="false"/>
    </xf>
    <xf numFmtId="167" fontId="24" fillId="0" borderId="22" xfId="0" applyFont="true" applyBorder="true" applyAlignment="true" applyProtection="false">
      <alignment horizontal="center" vertical="bottom" textRotation="0" wrapText="false" indent="0" shrinkToFit="false"/>
      <protection locked="true" hidden="false"/>
    </xf>
    <xf numFmtId="167" fontId="24" fillId="0" borderId="29" xfId="0" applyFont="true" applyBorder="true" applyAlignment="true" applyProtection="false">
      <alignment horizontal="center" vertical="bottom" textRotation="0" wrapText="false" indent="0" shrinkToFit="false"/>
      <protection locked="true" hidden="false"/>
    </xf>
    <xf numFmtId="164" fontId="24" fillId="0" borderId="20" xfId="0" applyFont="true" applyBorder="true" applyAlignment="true" applyProtection="false">
      <alignment horizontal="left" vertical="bottom" textRotation="0" wrapText="true" indent="3" shrinkToFit="false"/>
      <protection locked="true" hidden="false"/>
    </xf>
    <xf numFmtId="164" fontId="26" fillId="0" borderId="31" xfId="0" applyFont="true" applyBorder="true" applyAlignment="true" applyProtection="false">
      <alignment horizontal="center" vertical="bottom" textRotation="0" wrapText="false" indent="0" shrinkToFit="false"/>
      <protection locked="true" hidden="false"/>
    </xf>
    <xf numFmtId="165" fontId="26" fillId="0" borderId="14" xfId="0" applyFont="true" applyBorder="true" applyAlignment="true" applyProtection="false">
      <alignment horizontal="center" vertical="bottom" textRotation="0" wrapText="false" indent="0" shrinkToFit="true"/>
      <protection locked="true" hidden="false"/>
    </xf>
    <xf numFmtId="166" fontId="26" fillId="7" borderId="14" xfId="0" applyFont="true" applyBorder="true" applyAlignment="true" applyProtection="false">
      <alignment horizontal="center" vertical="bottom" textRotation="0" wrapText="false" indent="0" shrinkToFit="false"/>
      <protection locked="true" hidden="false"/>
    </xf>
    <xf numFmtId="166" fontId="24" fillId="7" borderId="14" xfId="0" applyFont="true" applyBorder="true" applyAlignment="true" applyProtection="false">
      <alignment horizontal="center" vertical="bottom" textRotation="0" wrapText="false" indent="0" shrinkToFit="false"/>
      <protection locked="true" hidden="false"/>
    </xf>
    <xf numFmtId="167" fontId="24" fillId="0" borderId="20" xfId="0" applyFont="true" applyBorder="true" applyAlignment="true" applyProtection="false">
      <alignment horizontal="center" vertical="bottom" textRotation="0" wrapText="false" indent="0" shrinkToFit="false"/>
      <protection locked="true" hidden="false"/>
    </xf>
    <xf numFmtId="165" fontId="24" fillId="7" borderId="1" xfId="0" applyFont="true" applyBorder="true" applyAlignment="true" applyProtection="false">
      <alignment horizontal="center" vertical="bottom" textRotation="0" wrapText="false" indent="0" shrinkToFit="true"/>
      <protection locked="true" hidden="false"/>
    </xf>
    <xf numFmtId="164" fontId="24" fillId="0" borderId="12" xfId="0" applyFont="true" applyBorder="true" applyAlignment="true" applyProtection="false">
      <alignment horizontal="left" vertical="bottom" textRotation="0" wrapText="true" indent="3" shrinkToFit="false"/>
      <protection locked="true" hidden="false"/>
    </xf>
    <xf numFmtId="166" fontId="24" fillId="2" borderId="1" xfId="0" applyFont="true" applyBorder="true" applyAlignment="true" applyProtection="false">
      <alignment horizontal="center" vertical="bottom" textRotation="0" wrapText="false" indent="0" shrinkToFit="false"/>
      <protection locked="true" hidden="false"/>
    </xf>
    <xf numFmtId="164" fontId="24" fillId="0" borderId="12" xfId="0" applyFont="true" applyBorder="true" applyAlignment="true" applyProtection="false">
      <alignment horizontal="left" vertical="bottom" textRotation="0" wrapText="true" indent="4" shrinkToFit="false"/>
      <protection locked="true" hidden="false"/>
    </xf>
    <xf numFmtId="164" fontId="24" fillId="0" borderId="12" xfId="0" applyFont="true" applyBorder="true" applyAlignment="true" applyProtection="false">
      <alignment horizontal="left" vertical="bottom" textRotation="0" wrapText="false" indent="4" shrinkToFit="false"/>
      <protection locked="true" hidden="false"/>
    </xf>
    <xf numFmtId="164" fontId="28" fillId="7" borderId="0" xfId="0" applyFont="true" applyBorder="true" applyAlignment="true" applyProtection="false">
      <alignment horizontal="center" vertical="center" textRotation="0" wrapText="false" indent="0" shrinkToFit="false"/>
      <protection locked="true" hidden="false"/>
    </xf>
    <xf numFmtId="164" fontId="24" fillId="7" borderId="21" xfId="0" applyFont="true" applyBorder="true" applyAlignment="true" applyProtection="false">
      <alignment horizontal="center" vertical="bottom" textRotation="0" wrapText="false" indent="0" shrinkToFit="false"/>
      <protection locked="true" hidden="false"/>
    </xf>
    <xf numFmtId="164" fontId="24" fillId="0" borderId="10" xfId="0" applyFont="true" applyBorder="true" applyAlignment="true" applyProtection="false">
      <alignment horizontal="left" vertical="bottom" textRotation="0" wrapText="true" indent="4" shrinkToFit="false"/>
      <protection locked="true" hidden="false"/>
    </xf>
    <xf numFmtId="164" fontId="24" fillId="4" borderId="10" xfId="0" applyFont="true" applyBorder="true" applyAlignment="true" applyProtection="false">
      <alignment horizontal="left" vertical="bottom" textRotation="0" wrapText="true" indent="5" shrinkToFit="false"/>
      <protection locked="true" hidden="false"/>
    </xf>
    <xf numFmtId="164" fontId="24" fillId="0" borderId="10" xfId="0" applyFont="true" applyBorder="true" applyAlignment="true" applyProtection="false">
      <alignment horizontal="left" vertical="bottom" textRotation="0" wrapText="false" indent="4" shrinkToFit="false"/>
      <protection locked="true" hidden="false"/>
    </xf>
    <xf numFmtId="164" fontId="24" fillId="0" borderId="10" xfId="0" applyFont="true" applyBorder="true" applyAlignment="true" applyProtection="false">
      <alignment horizontal="left" vertical="bottom" textRotation="0" wrapText="true" indent="3" shrinkToFit="false"/>
      <protection locked="true" hidden="false"/>
    </xf>
    <xf numFmtId="164" fontId="24" fillId="0" borderId="11" xfId="0" applyFont="true" applyBorder="true" applyAlignment="true" applyProtection="false">
      <alignment horizontal="left" vertical="bottom" textRotation="0" wrapText="true" indent="5" shrinkToFit="false"/>
      <protection locked="true" hidden="false"/>
    </xf>
    <xf numFmtId="166" fontId="24" fillId="2" borderId="4" xfId="0" applyFont="true" applyBorder="true" applyAlignment="true" applyProtection="false">
      <alignment horizontal="center" vertical="bottom" textRotation="0" wrapText="false" indent="0" shrinkToFit="false"/>
      <protection locked="true" hidden="false"/>
    </xf>
    <xf numFmtId="164" fontId="24" fillId="7" borderId="11" xfId="0" applyFont="true" applyBorder="true" applyAlignment="true" applyProtection="false">
      <alignment horizontal="left" vertical="bottom" textRotation="0" wrapText="true" indent="5" shrinkToFit="false"/>
      <protection locked="true" hidden="false"/>
    </xf>
    <xf numFmtId="164" fontId="24" fillId="7" borderId="12" xfId="0" applyFont="true" applyBorder="true" applyAlignment="true" applyProtection="false">
      <alignment horizontal="left" vertical="bottom" textRotation="0" wrapText="true" indent="3" shrinkToFit="false"/>
      <protection locked="true" hidden="false"/>
    </xf>
    <xf numFmtId="164" fontId="24" fillId="7" borderId="12" xfId="0" applyFont="true" applyBorder="true" applyAlignment="true" applyProtection="false">
      <alignment horizontal="left" vertical="bottom" textRotation="0" wrapText="true" indent="4" shrinkToFit="false"/>
      <protection locked="true" hidden="false"/>
    </xf>
    <xf numFmtId="164" fontId="24" fillId="7" borderId="4" xfId="0" applyFont="true" applyBorder="true" applyAlignment="true" applyProtection="false">
      <alignment horizontal="center" vertical="bottom" textRotation="0" wrapText="false" indent="0" shrinkToFit="false"/>
      <protection locked="true" hidden="false"/>
    </xf>
    <xf numFmtId="164" fontId="24" fillId="7" borderId="12" xfId="0" applyFont="true" applyBorder="true" applyAlignment="true" applyProtection="false">
      <alignment horizontal="left" vertical="bottom" textRotation="0" wrapText="false" indent="4" shrinkToFit="false"/>
      <protection locked="true" hidden="false"/>
    </xf>
    <xf numFmtId="165" fontId="26" fillId="7" borderId="1" xfId="0" applyFont="true" applyBorder="true" applyAlignment="true" applyProtection="false">
      <alignment horizontal="center" vertical="bottom" textRotation="0" wrapText="false" indent="0" shrinkToFit="true"/>
      <protection locked="true" hidden="false"/>
    </xf>
    <xf numFmtId="166" fontId="26" fillId="7" borderId="1" xfId="0" applyFont="true" applyBorder="true" applyAlignment="true" applyProtection="false">
      <alignment horizontal="center" vertical="bottom" textRotation="0" wrapText="false" indent="0" shrinkToFit="false"/>
      <protection locked="true" hidden="false"/>
    </xf>
    <xf numFmtId="167" fontId="26" fillId="7" borderId="29" xfId="0" applyFont="true" applyBorder="true" applyAlignment="true" applyProtection="false">
      <alignment horizontal="center" vertical="bottom" textRotation="0" wrapText="false" indent="0" shrinkToFit="false"/>
      <protection locked="true" hidden="false"/>
    </xf>
    <xf numFmtId="166" fontId="24" fillId="4" borderId="1" xfId="0" applyFont="true" applyBorder="true" applyAlignment="true" applyProtection="false">
      <alignment horizontal="center" vertical="bottom" textRotation="0" wrapText="false" indent="0" shrinkToFit="false"/>
      <protection locked="true" hidden="false"/>
    </xf>
    <xf numFmtId="164" fontId="24" fillId="7" borderId="30" xfId="0" applyFont="true" applyBorder="true" applyAlignment="true" applyProtection="false">
      <alignment horizontal="center" vertical="bottom" textRotation="0" wrapText="false" indent="0" shrinkToFit="false"/>
      <protection locked="true" hidden="false"/>
    </xf>
    <xf numFmtId="164" fontId="24" fillId="7" borderId="2" xfId="0" applyFont="true" applyBorder="true" applyAlignment="true" applyProtection="false">
      <alignment horizontal="left" vertical="bottom" textRotation="0" wrapText="true" indent="4" shrinkToFit="false"/>
      <protection locked="true" hidden="false"/>
    </xf>
    <xf numFmtId="164" fontId="24" fillId="7" borderId="31" xfId="0" applyFont="true" applyBorder="true" applyAlignment="true" applyProtection="false">
      <alignment horizontal="center" vertical="bottom" textRotation="0" wrapText="false" indent="0" shrinkToFit="false"/>
      <protection locked="true" hidden="false"/>
    </xf>
    <xf numFmtId="164" fontId="24" fillId="7" borderId="14" xfId="0" applyFont="true" applyBorder="true" applyAlignment="true" applyProtection="false">
      <alignment horizontal="center" vertical="bottom" textRotation="0" wrapText="false" indent="0" shrinkToFit="false"/>
      <protection locked="true" hidden="false"/>
    </xf>
    <xf numFmtId="166" fontId="24" fillId="2" borderId="30" xfId="0" applyFont="true" applyBorder="true" applyAlignment="true" applyProtection="false">
      <alignment horizontal="center" vertical="bottom" textRotation="0" wrapText="false" indent="0" shrinkToFit="false"/>
      <protection locked="true" hidden="false"/>
    </xf>
    <xf numFmtId="167" fontId="24" fillId="7" borderId="32" xfId="0" applyFont="true" applyBorder="true" applyAlignment="true" applyProtection="false">
      <alignment horizontal="center" vertical="bottom" textRotation="0" wrapText="false" indent="0" shrinkToFit="false"/>
      <protection locked="true" hidden="false"/>
    </xf>
    <xf numFmtId="165" fontId="24" fillId="7" borderId="4" xfId="0" applyFont="true" applyBorder="true" applyAlignment="true" applyProtection="false">
      <alignment horizontal="center" vertical="bottom" textRotation="0" wrapText="false" indent="0" shrinkToFit="false"/>
      <protection locked="true" hidden="false"/>
    </xf>
    <xf numFmtId="165" fontId="24" fillId="7" borderId="10" xfId="0" applyFont="true" applyBorder="true" applyAlignment="true" applyProtection="false">
      <alignment horizontal="center" vertical="bottom" textRotation="0" wrapText="false" indent="0" shrinkToFit="true"/>
      <protection locked="true" hidden="false"/>
    </xf>
    <xf numFmtId="165" fontId="24" fillId="7" borderId="12" xfId="0" applyFont="true" applyBorder="true" applyAlignment="true" applyProtection="false">
      <alignment horizontal="center" vertical="bottom" textRotation="0" wrapText="false" indent="0" shrinkToFit="true"/>
      <protection locked="true" hidden="false"/>
    </xf>
    <xf numFmtId="165" fontId="24" fillId="7" borderId="9" xfId="0" applyFont="true" applyBorder="true" applyAlignment="true" applyProtection="false">
      <alignment horizontal="center" vertical="bottom" textRotation="0" wrapText="false" indent="0" shrinkToFit="true"/>
      <protection locked="true" hidden="false"/>
    </xf>
    <xf numFmtId="164" fontId="24" fillId="7" borderId="2" xfId="0" applyFont="true" applyBorder="true" applyAlignment="true" applyProtection="false">
      <alignment horizontal="left" vertical="bottom" textRotation="0" wrapText="true" indent="0" shrinkToFit="false"/>
      <protection locked="true" hidden="false"/>
    </xf>
    <xf numFmtId="164" fontId="24" fillId="7" borderId="12" xfId="0" applyFont="true" applyBorder="true" applyAlignment="true" applyProtection="false">
      <alignment horizontal="left" vertical="bottom" textRotation="0" wrapText="true" indent="5" shrinkToFit="false"/>
      <protection locked="true" hidden="false"/>
    </xf>
    <xf numFmtId="164" fontId="24" fillId="7" borderId="12" xfId="0" applyFont="true" applyBorder="true" applyAlignment="true" applyProtection="false">
      <alignment horizontal="left" vertical="bottom" textRotation="0" wrapText="true" indent="0" shrinkToFit="false"/>
      <protection locked="true" hidden="false"/>
    </xf>
    <xf numFmtId="164" fontId="24" fillId="7" borderId="15" xfId="0" applyFont="true" applyBorder="true" applyAlignment="true" applyProtection="false">
      <alignment horizontal="center" vertical="bottom" textRotation="0" wrapText="false" indent="0" shrinkToFit="false"/>
      <protection locked="true" hidden="false"/>
    </xf>
    <xf numFmtId="164" fontId="24" fillId="7" borderId="16" xfId="0" applyFont="true" applyBorder="true" applyAlignment="true" applyProtection="false">
      <alignment horizontal="center" vertical="bottom" textRotation="0" wrapText="false" indent="0" shrinkToFit="false"/>
      <protection locked="true" hidden="false"/>
    </xf>
    <xf numFmtId="165" fontId="24" fillId="7" borderId="16" xfId="0" applyFont="true" applyBorder="true" applyAlignment="true" applyProtection="false">
      <alignment horizontal="center" vertical="bottom" textRotation="0" wrapText="false" indent="0" shrinkToFit="true"/>
      <protection locked="true" hidden="false"/>
    </xf>
    <xf numFmtId="166" fontId="24" fillId="7" borderId="16" xfId="0" applyFont="true" applyBorder="true" applyAlignment="true" applyProtection="false">
      <alignment horizontal="center" vertical="bottom" textRotation="0" wrapText="false" indent="0" shrinkToFit="false"/>
      <protection locked="true" hidden="false"/>
    </xf>
    <xf numFmtId="167" fontId="24" fillId="7" borderId="17" xfId="0" applyFont="true" applyBorder="true" applyAlignment="true" applyProtection="false">
      <alignment horizontal="center" vertical="bottom" textRotation="0" wrapText="false" indent="0" shrinkToFit="false"/>
      <protection locked="true" hidden="false"/>
    </xf>
    <xf numFmtId="164" fontId="8" fillId="7" borderId="0" xfId="0" applyFont="true" applyBorder="false" applyAlignment="false" applyProtection="false">
      <alignment horizontal="general" vertical="bottom" textRotation="0" wrapText="false" indent="0" shrinkToFit="false"/>
      <protection locked="true" hidden="false"/>
    </xf>
    <xf numFmtId="166" fontId="8" fillId="7" borderId="0" xfId="0" applyFont="true" applyBorder="false" applyAlignment="false" applyProtection="false">
      <alignment horizontal="general" vertical="bottom" textRotation="0" wrapText="false" indent="0" shrinkToFit="false"/>
      <protection locked="true" hidden="false"/>
    </xf>
    <xf numFmtId="165" fontId="8" fillId="7" borderId="0" xfId="0" applyFont="true" applyBorder="false" applyAlignment="true" applyProtection="false">
      <alignment horizontal="left" vertical="bottom" textRotation="0" wrapText="false" indent="0" shrinkToFit="false"/>
      <protection locked="true" hidden="false"/>
    </xf>
    <xf numFmtId="165" fontId="8" fillId="2" borderId="2" xfId="0" applyFont="true" applyBorder="true" applyAlignment="true" applyProtection="false">
      <alignment horizontal="center" vertical="bottom" textRotation="0" wrapText="false" indent="0" shrinkToFit="false"/>
      <protection locked="true" hidden="false"/>
    </xf>
    <xf numFmtId="165" fontId="8" fillId="7" borderId="2" xfId="0" applyFont="true" applyBorder="true" applyAlignment="true" applyProtection="false">
      <alignment horizontal="center" vertical="bottom" textRotation="0" wrapText="false" indent="0" shrinkToFit="false"/>
      <protection locked="true" hidden="false"/>
    </xf>
    <xf numFmtId="164" fontId="8" fillId="7" borderId="0" xfId="0" applyFont="true" applyBorder="true" applyAlignment="true" applyProtection="false">
      <alignment horizontal="left" vertical="bottom" textRotation="0" wrapText="true" indent="0" shrinkToFit="false"/>
      <protection locked="true" hidden="false"/>
    </xf>
    <xf numFmtId="164" fontId="8" fillId="7" borderId="0" xfId="0" applyFont="true" applyBorder="false" applyAlignment="true" applyProtection="false">
      <alignment horizontal="left" vertical="bottom" textRotation="0" wrapText="true" indent="0" shrinkToFit="false"/>
      <protection locked="true" hidden="false"/>
    </xf>
    <xf numFmtId="164" fontId="8" fillId="7" borderId="0" xfId="0" applyFont="true" applyBorder="true" applyAlignment="true" applyProtection="false">
      <alignment horizontal="center" vertical="bottom" textRotation="0" wrapText="false" indent="0" shrinkToFit="false"/>
      <protection locked="true" hidden="false"/>
    </xf>
    <xf numFmtId="164" fontId="29" fillId="7" borderId="0" xfId="0" applyFont="true" applyBorder="false" applyAlignment="false" applyProtection="false">
      <alignment horizontal="general" vertical="bottom" textRotation="0" wrapText="false" indent="0" shrinkToFit="false"/>
      <protection locked="true" hidden="false"/>
    </xf>
    <xf numFmtId="164" fontId="29" fillId="7" borderId="3" xfId="0" applyFont="true" applyBorder="true" applyAlignment="true" applyProtection="false">
      <alignment horizontal="center" vertical="top" textRotation="0" wrapText="false" indent="0" shrinkToFit="false"/>
      <protection locked="true" hidden="false"/>
    </xf>
    <xf numFmtId="164" fontId="29" fillId="7" borderId="0" xfId="0" applyFont="true" applyBorder="true" applyAlignment="true" applyProtection="false">
      <alignment horizontal="center" vertical="top" textRotation="0" wrapText="false" indent="0" shrinkToFit="false"/>
      <protection locked="true" hidden="false"/>
    </xf>
    <xf numFmtId="166" fontId="29" fillId="7" borderId="0" xfId="0" applyFont="true" applyBorder="false" applyAlignment="false" applyProtection="false">
      <alignment horizontal="general" vertical="bottom" textRotation="0" wrapText="false" indent="0" shrinkToFit="false"/>
      <protection locked="true" hidden="false"/>
    </xf>
    <xf numFmtId="164" fontId="29" fillId="0" borderId="0" xfId="0" applyFont="true" applyBorder="false" applyAlignment="false" applyProtection="false">
      <alignment horizontal="general" vertical="bottom" textRotation="0" wrapText="false" indent="0" shrinkToFit="false"/>
      <protection locked="true" hidden="false"/>
    </xf>
    <xf numFmtId="164" fontId="29" fillId="0" borderId="1"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0" shrinkToFit="false"/>
      <protection locked="true" hidden="false"/>
    </xf>
    <xf numFmtId="165" fontId="7" fillId="0" borderId="2"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false" applyAlignment="true" applyProtection="false">
      <alignment horizontal="left" vertical="bottom" textRotation="0" wrapText="false" indent="0" shrinkToFit="false"/>
      <protection locked="true" hidden="false"/>
    </xf>
    <xf numFmtId="165" fontId="7" fillId="2" borderId="2"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6" fontId="8" fillId="0" borderId="0" xfId="0" applyFont="true" applyBorder="false" applyAlignment="false" applyProtection="false">
      <alignment horizontal="general" vertical="bottom" textRotation="0" wrapText="false" indent="0" shrinkToFit="false"/>
      <protection locked="true" hidden="false"/>
    </xf>
    <xf numFmtId="164" fontId="29" fillId="0" borderId="0" xfId="0" applyFont="true" applyBorder="true" applyAlignment="false" applyProtection="false">
      <alignment horizontal="general" vertical="bottom" textRotation="0" wrapText="false" indent="0" shrinkToFit="false"/>
      <protection locked="true" hidden="false"/>
    </xf>
    <xf numFmtId="165" fontId="29" fillId="0" borderId="0" xfId="0" applyFont="true" applyBorder="true" applyAlignment="true" applyProtection="false">
      <alignment horizontal="center" vertical="bottom" textRotation="0" wrapText="false" indent="0" shrinkToFit="false"/>
      <protection locked="true" hidden="false"/>
    </xf>
    <xf numFmtId="164" fontId="29" fillId="0" borderId="3" xfId="0" applyFont="true" applyBorder="true" applyAlignment="true" applyProtection="false">
      <alignment horizontal="center" vertical="top" textRotation="0" wrapText="false" indent="0" shrinkToFit="false"/>
      <protection locked="true" hidden="false"/>
    </xf>
    <xf numFmtId="166" fontId="29"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true" applyAlignment="false" applyProtection="false">
      <alignment horizontal="general" vertical="bottom" textRotation="0" wrapText="false" indent="0" shrinkToFit="false"/>
      <protection locked="true" hidden="false"/>
    </xf>
    <xf numFmtId="164" fontId="9" fillId="0" borderId="33" xfId="0" applyFont="true" applyBorder="true" applyAlignment="false" applyProtection="false">
      <alignment horizontal="general" vertical="bottom" textRotation="0" wrapText="false" indent="0" shrinkToFit="false"/>
      <protection locked="true" hidden="false"/>
    </xf>
    <xf numFmtId="164" fontId="8" fillId="0" borderId="34" xfId="0" applyFont="true" applyBorder="true" applyAlignment="false" applyProtection="false">
      <alignment horizontal="general" vertical="bottom" textRotation="0" wrapText="false" indent="0" shrinkToFit="false"/>
      <protection locked="true" hidden="false"/>
    </xf>
    <xf numFmtId="164" fontId="8" fillId="0" borderId="35" xfId="0" applyFont="true" applyBorder="true" applyAlignment="false" applyProtection="false">
      <alignment horizontal="general" vertical="bottom" textRotation="0" wrapText="false" indent="0" shrinkToFit="false"/>
      <protection locked="true" hidden="false"/>
    </xf>
    <xf numFmtId="165" fontId="8" fillId="0" borderId="36" xfId="0" applyFont="true" applyBorder="true" applyAlignment="true" applyProtection="false">
      <alignment horizontal="center" vertical="bottom" textRotation="0" wrapText="false" indent="0" shrinkToFit="false"/>
      <protection locked="true" hidden="false"/>
    </xf>
    <xf numFmtId="164" fontId="29" fillId="0" borderId="37" xfId="0" applyFont="true" applyBorder="true" applyAlignment="true" applyProtection="false">
      <alignment horizontal="center" vertical="bottom" textRotation="0" wrapText="false" indent="0" shrinkToFit="false"/>
      <protection locked="true" hidden="false"/>
    </xf>
    <xf numFmtId="166" fontId="29" fillId="0" borderId="0" xfId="0" applyFont="true" applyBorder="true" applyAlignment="false" applyProtection="false">
      <alignment horizontal="general" vertical="bottom" textRotation="0" wrapText="false" indent="0" shrinkToFit="false"/>
      <protection locked="true" hidden="false"/>
    </xf>
    <xf numFmtId="165" fontId="11" fillId="0" borderId="38" xfId="0" applyFont="true" applyBorder="true" applyAlignment="true" applyProtection="false">
      <alignment horizontal="center" vertical="bottom" textRotation="0" wrapText="false" indent="0" shrinkToFit="false"/>
      <protection locked="true" hidden="false"/>
    </xf>
    <xf numFmtId="165" fontId="8" fillId="0" borderId="39" xfId="0" applyFont="true" applyBorder="true" applyAlignment="true" applyProtection="false">
      <alignment horizontal="center" vertical="bottom" textRotation="0" wrapText="false" indent="0" shrinkToFit="false"/>
      <protection locked="true" hidden="false"/>
    </xf>
    <xf numFmtId="166" fontId="11" fillId="0" borderId="0" xfId="0" applyFont="true" applyBorder="true" applyAlignment="true" applyProtection="false">
      <alignment horizontal="center" vertical="bottom" textRotation="0" wrapText="false" indent="0" shrinkToFit="false"/>
      <protection locked="true" hidden="false"/>
    </xf>
    <xf numFmtId="164" fontId="11" fillId="0" borderId="0" xfId="0" applyFont="true" applyBorder="true" applyAlignment="true" applyProtection="false">
      <alignment horizontal="center" vertical="bottom" textRotation="0" wrapText="false" indent="0" shrinkToFit="false"/>
      <protection locked="true" hidden="false"/>
    </xf>
    <xf numFmtId="164" fontId="29" fillId="0" borderId="40" xfId="0" applyFont="true" applyBorder="true" applyAlignment="true" applyProtection="false">
      <alignment horizontal="center" vertical="top" textRotation="0" wrapText="false" indent="0" shrinkToFit="false"/>
      <protection locked="true" hidden="false"/>
    </xf>
    <xf numFmtId="164" fontId="29" fillId="0" borderId="41" xfId="0" applyFont="true" applyBorder="true" applyAlignment="true" applyProtection="false">
      <alignment horizontal="center" vertical="top" textRotation="0" wrapText="false" indent="0" shrinkToFit="false"/>
      <protection locked="true" hidden="false"/>
    </xf>
    <xf numFmtId="166" fontId="29" fillId="0" borderId="0" xfId="0" applyFont="true" applyBorder="true" applyAlignment="true" applyProtection="false">
      <alignment horizontal="center" vertical="top" textRotation="0" wrapText="false" indent="0" shrinkToFit="false"/>
      <protection locked="true" hidden="false"/>
    </xf>
    <xf numFmtId="164" fontId="29" fillId="0" borderId="0" xfId="0" applyFont="true" applyBorder="true" applyAlignment="true" applyProtection="false">
      <alignment horizontal="center" vertical="top" textRotation="0" wrapText="false" indent="0" shrinkToFit="false"/>
      <protection locked="true" hidden="false"/>
    </xf>
    <xf numFmtId="164" fontId="8" fillId="0" borderId="40" xfId="0" applyFont="true" applyBorder="true" applyAlignment="false" applyProtection="false">
      <alignment horizontal="general" vertical="bottom" textRotation="0" wrapText="false" indent="0" shrinkToFit="false"/>
      <protection locked="true" hidden="false"/>
    </xf>
    <xf numFmtId="164" fontId="8" fillId="7" borderId="0" xfId="0" applyFont="true" applyBorder="true" applyAlignment="false" applyProtection="false">
      <alignment horizontal="general" vertical="bottom" textRotation="0" wrapText="false" indent="0" shrinkToFit="false"/>
      <protection locked="true" hidden="false"/>
    </xf>
    <xf numFmtId="164" fontId="8" fillId="7" borderId="42" xfId="0" applyFont="true" applyBorder="true" applyAlignment="false" applyProtection="false">
      <alignment horizontal="general" vertical="bottom" textRotation="0" wrapText="false" indent="0" shrinkToFit="false"/>
      <protection locked="true" hidden="false"/>
    </xf>
    <xf numFmtId="164" fontId="8" fillId="0" borderId="43" xfId="0" applyFont="true" applyBorder="true" applyAlignment="false" applyProtection="false">
      <alignment horizontal="general" vertical="bottom" textRotation="0" wrapText="false" indent="0" shrinkToFit="false"/>
      <protection locked="true" hidden="false"/>
    </xf>
    <xf numFmtId="164" fontId="8" fillId="0" borderId="44" xfId="0" applyFont="true" applyBorder="true" applyAlignment="false" applyProtection="false">
      <alignment horizontal="general" vertical="bottom" textRotation="0" wrapText="false" indent="0" shrinkToFit="false"/>
      <protection locked="true" hidden="false"/>
    </xf>
    <xf numFmtId="164" fontId="14" fillId="7" borderId="44" xfId="0" applyFont="true" applyBorder="true" applyAlignment="false" applyProtection="false">
      <alignment horizontal="general" vertical="bottom" textRotation="0" wrapText="false" indent="0" shrinkToFit="false"/>
      <protection locked="true" hidden="false"/>
    </xf>
    <xf numFmtId="164" fontId="14" fillId="7" borderId="45" xfId="0" applyFont="true" applyBorder="true" applyAlignment="false" applyProtection="false">
      <alignment horizontal="general" vertical="bottom" textRotation="0" wrapText="false" indent="0" shrinkToFit="false"/>
      <protection locked="true" hidden="false"/>
    </xf>
    <xf numFmtId="166" fontId="14" fillId="7"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8" fillId="0" borderId="46" xfId="0" applyFont="true" applyBorder="true" applyAlignment="false" applyProtection="false">
      <alignment horizontal="general" vertical="bottom" textRotation="0" wrapText="false" indent="0" shrinkToFit="false"/>
      <protection locked="true" hidden="false"/>
    </xf>
    <xf numFmtId="164" fontId="30" fillId="0" borderId="0" xfId="0" applyFont="true" applyBorder="true" applyAlignment="true" applyProtection="false">
      <alignment horizontal="justify" vertical="bottom" textRotation="0" wrapText="true" indent="0" shrinkToFit="false"/>
      <protection locked="true" hidden="false"/>
    </xf>
    <xf numFmtId="164" fontId="30" fillId="0" borderId="0" xfId="0" applyFont="true" applyBorder="true" applyAlignment="true" applyProtection="false">
      <alignment horizontal="general" vertical="bottom" textRotation="0" wrapText="true" indent="0" shrinkToFit="false"/>
      <protection locked="true" hidden="false"/>
    </xf>
    <xf numFmtId="164" fontId="6" fillId="7" borderId="0" xfId="0" applyFont="true" applyBorder="true" applyAlignment="true" applyProtection="false">
      <alignment horizontal="justify" vertical="bottom" textRotation="0" wrapText="true" indent="0" shrinkToFit="false"/>
      <protection locked="true" hidden="false"/>
    </xf>
    <xf numFmtId="164" fontId="31" fillId="7" borderId="0" xfId="0" applyFont="true" applyBorder="false" applyAlignment="true" applyProtection="false">
      <alignment horizontal="general" vertical="bottom" textRotation="0" wrapText="true" indent="0" shrinkToFit="false"/>
      <protection locked="true" hidden="false"/>
    </xf>
    <xf numFmtId="164" fontId="0" fillId="7" borderId="0" xfId="0" applyFont="false" applyBorder="false" applyAlignment="true" applyProtection="false">
      <alignment horizontal="general" vertical="bottom" textRotation="0" wrapText="true" indent="0" shrinkToFit="false"/>
      <protection locked="true" hidden="false"/>
    </xf>
    <xf numFmtId="166" fontId="0" fillId="7" borderId="0" xfId="0" applyFont="false" applyBorder="false" applyAlignment="true" applyProtection="false">
      <alignment horizontal="general" vertical="bottom" textRotation="0" wrapText="true" indent="0" shrinkToFit="false"/>
      <protection locked="true" hidden="false"/>
    </xf>
    <xf numFmtId="164" fontId="31" fillId="7" borderId="0" xfId="0" applyFont="true" applyBorder="false" applyAlignment="false" applyProtection="false">
      <alignment horizontal="general" vertical="bottom" textRotation="0" wrapText="false" indent="0" shrinkToFit="false"/>
      <protection locked="true" hidden="false"/>
    </xf>
    <xf numFmtId="164" fontId="0" fillId="7" borderId="0" xfId="0" applyFont="false" applyBorder="false" applyAlignment="false" applyProtection="false">
      <alignment horizontal="general" vertical="bottom" textRotation="0" wrapText="false" indent="0" shrinkToFit="false"/>
      <protection locked="true" hidden="false"/>
    </xf>
    <xf numFmtId="166" fontId="0" fillId="7" borderId="0" xfId="0" applyFont="false" applyBorder="false" applyAlignment="false" applyProtection="false">
      <alignment horizontal="general" vertical="bottom" textRotation="0" wrapText="false" indent="0" shrinkToFit="false"/>
      <protection locked="true" hidden="false"/>
    </xf>
    <xf numFmtId="164" fontId="14" fillId="7" borderId="0" xfId="0" applyFont="true" applyBorder="false" applyAlignment="false" applyProtection="false">
      <alignment horizontal="general" vertical="bottom" textRotation="0" wrapText="false" indent="0" shrinkToFit="false"/>
      <protection locked="true" hidden="false"/>
    </xf>
    <xf numFmtId="164" fontId="5" fillId="0" borderId="0" xfId="20" applyFont="tru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false">
      <alignment horizontal="center" vertical="bottom" textRotation="0" wrapText="false" indent="0" shrinkToFit="false"/>
      <protection locked="true" hidden="false"/>
    </xf>
    <xf numFmtId="164" fontId="5" fillId="0" borderId="0" xfId="20" applyFont="true" applyBorder="false" applyAlignment="true" applyProtection="false">
      <alignment horizontal="general" vertical="bottom" textRotation="0" wrapText="false" indent="0" shrinkToFit="false"/>
      <protection locked="true" hidden="false"/>
    </xf>
    <xf numFmtId="164" fontId="5" fillId="10" borderId="0" xfId="20" applyFont="true" applyBorder="true" applyAlignment="true" applyProtection="false">
      <alignment horizontal="center" vertical="bottom" textRotation="0" wrapText="false" indent="0" shrinkToFit="false"/>
      <protection locked="true" hidden="false"/>
    </xf>
    <xf numFmtId="164" fontId="5" fillId="0" borderId="0" xfId="20" applyFont="true" applyBorder="true" applyAlignment="true" applyProtection="false">
      <alignment horizontal="left" vertical="bottom" textRotation="0" wrapText="false" indent="0" shrinkToFit="false"/>
      <protection locked="true" hidden="false"/>
    </xf>
    <xf numFmtId="164" fontId="32" fillId="0" borderId="47" xfId="20" applyFont="true" applyBorder="true" applyAlignment="true" applyProtection="false">
      <alignment horizontal="left" vertical="bottom" textRotation="0" wrapText="true" indent="0" shrinkToFit="false"/>
      <protection locked="true" hidden="false"/>
    </xf>
    <xf numFmtId="164" fontId="5" fillId="0" borderId="0" xfId="20" applyFont="true" applyBorder="true" applyAlignment="true" applyProtection="false">
      <alignment horizontal="general" vertical="top" textRotation="0" wrapText="false" indent="0" shrinkToFit="false"/>
      <protection locked="true" hidden="false"/>
    </xf>
    <xf numFmtId="164" fontId="5" fillId="0" borderId="0" xfId="20" applyFont="true" applyBorder="true" applyAlignment="true" applyProtection="false">
      <alignment horizontal="general" vertical="bottom" textRotation="0" wrapText="false" indent="0" shrinkToFit="false"/>
      <protection locked="true" hidden="false"/>
    </xf>
    <xf numFmtId="164" fontId="32" fillId="0" borderId="0" xfId="20" applyFont="true" applyBorder="true" applyAlignment="true" applyProtection="false">
      <alignment horizontal="left" vertical="bottom" textRotation="0" wrapText="true" indent="0" shrinkToFit="false"/>
      <protection locked="true" hidden="false"/>
    </xf>
    <xf numFmtId="164" fontId="33" fillId="0" borderId="0" xfId="20" applyFont="true" applyBorder="true" applyAlignment="true" applyProtection="false">
      <alignment horizontal="center" vertical="bottom" textRotation="0" wrapText="false" indent="0" shrinkToFit="false"/>
      <protection locked="true" hidden="false"/>
    </xf>
    <xf numFmtId="164" fontId="5" fillId="0" borderId="0" xfId="20" applyFont="true" applyBorder="true" applyAlignment="false" applyProtection="false">
      <alignment horizontal="general" vertical="bottom" textRotation="0" wrapText="false" indent="0" shrinkToFit="false"/>
      <protection locked="true" hidden="false"/>
    </xf>
    <xf numFmtId="164" fontId="34" fillId="0" borderId="0" xfId="20" applyFont="true" applyBorder="false" applyAlignment="true" applyProtection="false">
      <alignment horizontal="center" vertical="bottom" textRotation="0" wrapText="false" indent="0" shrinkToFit="false"/>
      <protection locked="true" hidden="false"/>
    </xf>
    <xf numFmtId="164" fontId="5" fillId="0" borderId="47" xfId="20" applyFont="true" applyBorder="true" applyAlignment="true" applyProtection="false">
      <alignment horizontal="left" vertical="bottom" textRotation="0" wrapText="false" indent="0" shrinkToFit="false"/>
      <protection locked="true" hidden="false"/>
    </xf>
    <xf numFmtId="164" fontId="32" fillId="0" borderId="47" xfId="20" applyFont="true" applyBorder="true" applyAlignment="true" applyProtection="false">
      <alignment horizontal="general" vertical="bottom" textRotation="0" wrapText="false" indent="0" shrinkToFit="false"/>
      <protection locked="true" hidden="false"/>
    </xf>
    <xf numFmtId="164" fontId="34" fillId="0" borderId="0" xfId="20" applyFont="true" applyBorder="true" applyAlignment="true" applyProtection="false">
      <alignment horizontal="center" vertical="bottom" textRotation="0" wrapText="false" indent="0" shrinkToFit="false"/>
      <protection locked="true" hidden="false"/>
    </xf>
    <xf numFmtId="164" fontId="8" fillId="0" borderId="1" xfId="20" applyFont="true" applyBorder="true" applyAlignment="true" applyProtection="false">
      <alignment horizontal="general" vertical="top" textRotation="0" wrapText="false" indent="0" shrinkToFit="false"/>
      <protection locked="true" hidden="false"/>
    </xf>
    <xf numFmtId="164" fontId="8" fillId="0" borderId="1" xfId="20" applyFont="true" applyBorder="true" applyAlignment="true" applyProtection="false">
      <alignment horizontal="center" vertical="top" textRotation="0" wrapText="false" indent="0" shrinkToFit="false"/>
      <protection locked="true" hidden="false"/>
    </xf>
    <xf numFmtId="164" fontId="8" fillId="0" borderId="1" xfId="20" applyFont="true" applyBorder="true" applyAlignment="true" applyProtection="false">
      <alignment horizontal="general" vertical="top" textRotation="0" wrapText="true" indent="0" shrinkToFit="false"/>
      <protection locked="true" hidden="false"/>
    </xf>
    <xf numFmtId="164" fontId="8" fillId="0" borderId="1" xfId="20" applyFont="true" applyBorder="true" applyAlignment="true" applyProtection="false">
      <alignment horizontal="center" vertical="top" textRotation="0" wrapText="true" indent="0" shrinkToFit="false"/>
      <protection locked="true" hidden="false"/>
    </xf>
    <xf numFmtId="164" fontId="5" fillId="0" borderId="1" xfId="20" applyFont="true" applyBorder="true" applyAlignment="true" applyProtection="false">
      <alignment horizontal="left" vertical="bottom" textRotation="0" wrapText="false" indent="0" shrinkToFit="false"/>
      <protection locked="true" hidden="false"/>
    </xf>
    <xf numFmtId="164" fontId="5" fillId="0" borderId="1" xfId="20" applyFont="true" applyBorder="true" applyAlignment="true" applyProtection="false">
      <alignment horizontal="center" vertical="bottom" textRotation="0" wrapText="false" indent="0" shrinkToFit="false"/>
      <protection locked="true" hidden="false"/>
    </xf>
    <xf numFmtId="167" fontId="5" fillId="0" borderId="1" xfId="20" applyFont="true" applyBorder="true" applyAlignment="true" applyProtection="false">
      <alignment horizontal="center" vertical="bottom" textRotation="0" wrapText="false" indent="0" shrinkToFit="false"/>
      <protection locked="true" hidden="false"/>
    </xf>
    <xf numFmtId="167" fontId="5" fillId="0" borderId="1" xfId="20" applyFont="true" applyBorder="true" applyAlignment="true" applyProtection="false">
      <alignment horizontal="right" vertical="bottom" textRotation="0" wrapText="false" indent="0" shrinkToFit="false"/>
      <protection locked="true" hidden="false"/>
    </xf>
    <xf numFmtId="166" fontId="5" fillId="0" borderId="1" xfId="20" applyFont="true" applyBorder="true" applyAlignment="true" applyProtection="false">
      <alignment horizontal="center" vertical="center" textRotation="0" wrapText="false" indent="0" shrinkToFit="false"/>
      <protection locked="true" hidden="false"/>
    </xf>
    <xf numFmtId="168" fontId="5" fillId="0" borderId="0" xfId="20" applyFont="true" applyBorder="true" applyAlignment="false" applyProtection="false">
      <alignment horizontal="general" vertical="bottom" textRotation="0" wrapText="false" indent="0" shrinkToFit="false"/>
      <protection locked="true" hidden="false"/>
    </xf>
    <xf numFmtId="166" fontId="5" fillId="0" borderId="1" xfId="20" applyFont="true" applyBorder="true" applyAlignment="true" applyProtection="false">
      <alignment horizontal="center" vertical="bottom" textRotation="0" wrapText="false" indent="0" shrinkToFit="false"/>
      <protection locked="true" hidden="false"/>
    </xf>
    <xf numFmtId="164" fontId="33" fillId="0" borderId="1" xfId="20" applyFont="true" applyBorder="true" applyAlignment="true" applyProtection="false">
      <alignment horizontal="left" vertical="bottom" textRotation="0" wrapText="false" indent="0" shrinkToFit="false"/>
      <protection locked="true" hidden="false"/>
    </xf>
    <xf numFmtId="164" fontId="33" fillId="0" borderId="1" xfId="20" applyFont="true" applyBorder="true" applyAlignment="true" applyProtection="false">
      <alignment horizontal="right" vertical="bottom" textRotation="0" wrapText="false" indent="0" shrinkToFit="false"/>
      <protection locked="true" hidden="false"/>
    </xf>
    <xf numFmtId="164" fontId="33" fillId="0" borderId="1" xfId="20" applyFont="true" applyBorder="true" applyAlignment="true" applyProtection="false">
      <alignment horizontal="center" vertical="bottom" textRotation="0" wrapText="false" indent="0" shrinkToFit="false"/>
      <protection locked="true" hidden="false"/>
    </xf>
    <xf numFmtId="167" fontId="33" fillId="0" borderId="1" xfId="20" applyFont="true" applyBorder="true" applyAlignment="true" applyProtection="false">
      <alignment horizontal="center" vertical="bottom" textRotation="0" wrapText="false" indent="0" shrinkToFit="false"/>
      <protection locked="true" hidden="false"/>
    </xf>
    <xf numFmtId="166" fontId="33" fillId="0" borderId="1" xfId="20" applyFont="true" applyBorder="true" applyAlignment="true" applyProtection="false">
      <alignment horizontal="center" vertical="bottom" textRotation="0" wrapText="false" indent="0" shrinkToFit="false"/>
      <protection locked="true" hidden="false"/>
    </xf>
    <xf numFmtId="168" fontId="33" fillId="0" borderId="0" xfId="20" applyFont="true" applyBorder="true" applyAlignment="false" applyProtection="false">
      <alignment horizontal="general" vertical="bottom" textRotation="0" wrapText="false" indent="0" shrinkToFit="false"/>
      <protection locked="true" hidden="false"/>
    </xf>
    <xf numFmtId="164" fontId="33" fillId="0" borderId="0" xfId="20" applyFont="true" applyBorder="true" applyAlignment="false" applyProtection="false">
      <alignment horizontal="general" vertical="bottom" textRotation="0" wrapText="false" indent="0" shrinkToFit="false"/>
      <protection locked="true" hidden="false"/>
    </xf>
    <xf numFmtId="164" fontId="33" fillId="0" borderId="0" xfId="20" applyFont="true" applyBorder="false" applyAlignment="false" applyProtection="false">
      <alignment horizontal="general" vertical="bottom" textRotation="0" wrapText="false" indent="0" shrinkToFit="false"/>
      <protection locked="true" hidden="false"/>
    </xf>
    <xf numFmtId="164" fontId="5" fillId="0" borderId="1" xfId="20" applyFont="true" applyBorder="true" applyAlignment="true" applyProtection="false">
      <alignment horizontal="right" vertical="bottom" textRotation="0" wrapText="false" indent="0" shrinkToFit="false"/>
      <protection locked="true" hidden="false"/>
    </xf>
    <xf numFmtId="166" fontId="5" fillId="0" borderId="0" xfId="20" applyFont="true" applyBorder="true" applyAlignment="false" applyProtection="false">
      <alignment horizontal="general" vertical="bottom" textRotation="0" wrapText="false" indent="0" shrinkToFit="false"/>
      <protection locked="true" hidden="false"/>
    </xf>
    <xf numFmtId="164" fontId="33" fillId="0" borderId="0" xfId="20" applyFont="true" applyBorder="true" applyAlignment="true" applyProtection="false">
      <alignment horizontal="left" vertical="bottom" textRotation="0" wrapText="false" indent="0" shrinkToFit="false"/>
      <protection locked="true" hidden="false"/>
    </xf>
    <xf numFmtId="164" fontId="33" fillId="0" borderId="0" xfId="20" applyFont="true" applyBorder="true" applyAlignment="true" applyProtection="false">
      <alignment horizontal="right" vertical="bottom" textRotation="0" wrapText="false" indent="0" shrinkToFit="false"/>
      <protection locked="true" hidden="false"/>
    </xf>
    <xf numFmtId="167" fontId="33" fillId="0" borderId="0" xfId="20" applyFont="true" applyBorder="true" applyAlignment="true" applyProtection="false">
      <alignment horizontal="center" vertical="bottom" textRotation="0" wrapText="false" indent="0" shrinkToFit="false"/>
      <protection locked="true" hidden="false"/>
    </xf>
    <xf numFmtId="166" fontId="33" fillId="0" borderId="0" xfId="20" applyFont="true" applyBorder="true" applyAlignment="true" applyProtection="false">
      <alignment horizontal="center" vertical="bottom" textRotation="0" wrapText="false" indent="0" shrinkToFit="false"/>
      <protection locked="true" hidden="false"/>
    </xf>
    <xf numFmtId="164" fontId="5" fillId="0" borderId="1" xfId="20" applyFont="true" applyBorder="true" applyAlignment="true" applyProtection="false">
      <alignment horizontal="general" vertical="bottom" textRotation="0" wrapText="false" indent="0" shrinkToFit="false"/>
      <protection locked="true" hidden="false"/>
    </xf>
    <xf numFmtId="164" fontId="5" fillId="0" borderId="1" xfId="20" applyFont="true" applyBorder="true" applyAlignment="true" applyProtection="false">
      <alignment horizontal="left" vertical="bottom" textRotation="0" wrapText="true" indent="0" shrinkToFit="false"/>
      <protection locked="true" hidden="false"/>
    </xf>
    <xf numFmtId="164" fontId="5" fillId="0" borderId="12" xfId="20" applyFont="true" applyBorder="true" applyAlignment="true" applyProtection="false">
      <alignment horizontal="general" vertical="bottom" textRotation="0" wrapText="false" indent="0" shrinkToFit="false"/>
      <protection locked="true" hidden="false"/>
    </xf>
    <xf numFmtId="164" fontId="5" fillId="0" borderId="9" xfId="20" applyFont="true" applyBorder="true" applyAlignment="true" applyProtection="false">
      <alignment horizontal="general" vertical="bottom" textRotation="0" wrapText="false" indent="0" shrinkToFit="false"/>
      <protection locked="true" hidden="false"/>
    </xf>
    <xf numFmtId="167" fontId="5" fillId="0" borderId="0" xfId="20" applyFont="true" applyBorder="false" applyAlignment="false" applyProtection="false">
      <alignment horizontal="general" vertical="bottom" textRotation="0" wrapText="false" indent="0" shrinkToFit="false"/>
      <protection locked="true" hidden="false"/>
    </xf>
    <xf numFmtId="164" fontId="8" fillId="0" borderId="0" xfId="20" applyFont="true" applyBorder="false" applyAlignment="false" applyProtection="false">
      <alignment horizontal="general" vertical="bottom" textRotation="0" wrapText="false" indent="0" shrinkToFit="false"/>
      <protection locked="true" hidden="false"/>
    </xf>
    <xf numFmtId="164" fontId="35" fillId="0" borderId="0" xfId="20" applyFont="true" applyBorder="true" applyAlignment="true" applyProtection="false">
      <alignment horizontal="center" vertical="bottom" textRotation="0" wrapText="false" indent="0" shrinkToFit="false"/>
      <protection locked="true" hidden="false"/>
    </xf>
    <xf numFmtId="164" fontId="8" fillId="0" borderId="0" xfId="20" applyFont="true" applyBorder="true" applyAlignment="true" applyProtection="false">
      <alignment horizontal="center" vertical="bottom" textRotation="0" wrapText="false" indent="0" shrinkToFit="false"/>
      <protection locked="true" hidden="false"/>
    </xf>
    <xf numFmtId="164" fontId="32" fillId="0" borderId="0" xfId="20" applyFont="true" applyBorder="true" applyAlignment="true" applyProtection="false">
      <alignment horizontal="general" vertical="bottom" textRotation="0" wrapText="false" indent="0" shrinkToFit="false"/>
      <protection locked="true" hidden="false"/>
    </xf>
    <xf numFmtId="164" fontId="8" fillId="0" borderId="1" xfId="20" applyFont="true" applyBorder="true" applyAlignment="false" applyProtection="false">
      <alignment horizontal="general" vertical="bottom" textRotation="0" wrapText="false" indent="0" shrinkToFit="false"/>
      <protection locked="true" hidden="false"/>
    </xf>
    <xf numFmtId="164" fontId="8" fillId="0" borderId="1" xfId="20" applyFont="true" applyBorder="true" applyAlignment="true" applyProtection="false">
      <alignment horizontal="left" vertical="bottom" textRotation="0" wrapText="true" indent="0" shrinkToFit="false"/>
      <protection locked="true" hidden="false"/>
    </xf>
    <xf numFmtId="167" fontId="8" fillId="0" borderId="1" xfId="20" applyFont="true" applyBorder="true" applyAlignment="true" applyProtection="false">
      <alignment horizontal="center" vertical="bottom" textRotation="0" wrapText="false" indent="0" shrinkToFit="false"/>
      <protection locked="true" hidden="false"/>
    </xf>
    <xf numFmtId="167" fontId="8" fillId="0" borderId="1" xfId="20" applyFont="true" applyBorder="true" applyAlignment="false" applyProtection="false">
      <alignment horizontal="general" vertical="bottom" textRotation="0" wrapText="false" indent="0" shrinkToFit="false"/>
      <protection locked="true" hidden="false"/>
    </xf>
    <xf numFmtId="169" fontId="8" fillId="0" borderId="1" xfId="20" applyFont="true" applyBorder="true" applyAlignment="false" applyProtection="false">
      <alignment horizontal="general" vertical="bottom" textRotation="0" wrapText="false" indent="0" shrinkToFit="false"/>
      <protection locked="true" hidden="false"/>
    </xf>
    <xf numFmtId="164" fontId="14" fillId="0" borderId="1" xfId="20" applyFont="true" applyBorder="true" applyAlignment="false" applyProtection="false">
      <alignment horizontal="general" vertical="bottom" textRotation="0" wrapText="false" indent="0" shrinkToFit="false"/>
      <protection locked="true" hidden="false"/>
    </xf>
    <xf numFmtId="164" fontId="14" fillId="0" borderId="1" xfId="20" applyFont="true" applyBorder="true" applyAlignment="true" applyProtection="false">
      <alignment horizontal="right" vertical="bottom" textRotation="0" wrapText="true" indent="0" shrinkToFit="false"/>
      <protection locked="true" hidden="false"/>
    </xf>
    <xf numFmtId="164" fontId="14" fillId="0" borderId="1" xfId="20" applyFont="true" applyBorder="true" applyAlignment="true" applyProtection="false">
      <alignment horizontal="center" vertical="bottom" textRotation="0" wrapText="false" indent="0" shrinkToFit="false"/>
      <protection locked="true" hidden="false"/>
    </xf>
    <xf numFmtId="167" fontId="14" fillId="0" borderId="1" xfId="20" applyFont="true" applyBorder="true" applyAlignment="true" applyProtection="false">
      <alignment horizontal="center" vertical="bottom" textRotation="0" wrapText="false" indent="0" shrinkToFit="false"/>
      <protection locked="true" hidden="false"/>
    </xf>
    <xf numFmtId="164" fontId="14" fillId="0" borderId="0" xfId="20" applyFont="true" applyBorder="false" applyAlignment="false" applyProtection="false">
      <alignment horizontal="general" vertical="bottom" textRotation="0" wrapText="false" indent="0" shrinkToFit="false"/>
      <protection locked="true" hidden="false"/>
    </xf>
    <xf numFmtId="164" fontId="14" fillId="0" borderId="0" xfId="20" applyFont="true" applyBorder="true" applyAlignment="false" applyProtection="false">
      <alignment horizontal="general" vertical="bottom" textRotation="0" wrapText="false" indent="0" shrinkToFit="false"/>
      <protection locked="true" hidden="false"/>
    </xf>
    <xf numFmtId="164" fontId="14" fillId="0" borderId="0" xfId="20" applyFont="true" applyBorder="true" applyAlignment="true" applyProtection="false">
      <alignment horizontal="right" vertical="bottom" textRotation="0" wrapText="true" indent="0" shrinkToFit="false"/>
      <protection locked="true" hidden="false"/>
    </xf>
    <xf numFmtId="164" fontId="14" fillId="0" borderId="0" xfId="20" applyFont="true" applyBorder="true" applyAlignment="true" applyProtection="false">
      <alignment horizontal="center" vertical="bottom" textRotation="0" wrapText="false" indent="0" shrinkToFit="false"/>
      <protection locked="true" hidden="false"/>
    </xf>
    <xf numFmtId="167" fontId="14" fillId="0" borderId="0" xfId="20" applyFont="true" applyBorder="true" applyAlignment="true" applyProtection="false">
      <alignment horizontal="center" vertical="bottom" textRotation="0" wrapText="false" indent="0" shrinkToFit="false"/>
      <protection locked="true" hidden="false"/>
    </xf>
    <xf numFmtId="167" fontId="8" fillId="0" borderId="0" xfId="20" applyFont="true" applyBorder="false" applyAlignment="false" applyProtection="false">
      <alignment horizontal="general" vertical="bottom" textRotation="0" wrapText="false" indent="0" shrinkToFit="false"/>
      <protection locked="true" hidden="false"/>
    </xf>
    <xf numFmtId="164" fontId="4" fillId="0" borderId="0" xfId="20" applyFont="false" applyBorder="false" applyAlignment="false" applyProtection="false">
      <alignment horizontal="general" vertical="bottom" textRotation="0" wrapText="false" indent="0" shrinkToFit="false"/>
      <protection locked="true" hidden="false"/>
    </xf>
    <xf numFmtId="164" fontId="33" fillId="0" borderId="0" xfId="20" applyFont="true" applyBorder="true" applyAlignment="true" applyProtection="false">
      <alignment horizontal="center" vertical="bottom" textRotation="0" wrapText="false" indent="0" shrinkToFit="false"/>
      <protection locked="true" hidden="false"/>
    </xf>
    <xf numFmtId="164" fontId="5" fillId="0" borderId="0" xfId="20" applyFont="true" applyBorder="false" applyAlignment="true" applyProtection="false">
      <alignment horizontal="general" vertical="bottom" textRotation="0" wrapText="false" indent="0" shrinkToFit="false"/>
      <protection locked="true" hidden="false"/>
    </xf>
    <xf numFmtId="164" fontId="5" fillId="0" borderId="0" xfId="20" applyFont="tru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false">
      <alignment horizontal="left" vertical="bottom" textRotation="0" wrapText="false" indent="0" shrinkToFit="false"/>
      <protection locked="true" hidden="false"/>
    </xf>
    <xf numFmtId="164" fontId="32" fillId="0" borderId="47" xfId="20" applyFont="true" applyBorder="true" applyAlignment="true" applyProtection="false">
      <alignment horizontal="left" vertical="bottom" textRotation="0" wrapText="true" indent="0" shrinkToFit="false"/>
      <protection locked="true" hidden="false"/>
    </xf>
    <xf numFmtId="164" fontId="5" fillId="0" borderId="0" xfId="20" applyFont="true" applyBorder="true" applyAlignment="true" applyProtection="false">
      <alignment horizontal="general" vertical="top" textRotation="0" wrapText="false" indent="0" shrinkToFit="false"/>
      <protection locked="true" hidden="false"/>
    </xf>
    <xf numFmtId="164" fontId="5" fillId="0" borderId="0" xfId="20" applyFont="true" applyBorder="true" applyAlignment="true" applyProtection="false">
      <alignment horizontal="center" vertical="bottom" textRotation="0" wrapText="false" indent="0" shrinkToFit="false"/>
      <protection locked="true" hidden="false"/>
    </xf>
    <xf numFmtId="164" fontId="5" fillId="0" borderId="0" xfId="20" applyFont="true" applyBorder="true" applyAlignment="true" applyProtection="false">
      <alignment horizontal="general" vertical="bottom" textRotation="0" wrapText="false" indent="0" shrinkToFit="false"/>
      <protection locked="true" hidden="false"/>
    </xf>
    <xf numFmtId="164" fontId="32" fillId="0" borderId="0" xfId="20" applyFont="true" applyBorder="true" applyAlignment="true" applyProtection="false">
      <alignment horizontal="left" vertical="bottom" textRotation="0" wrapText="true" indent="0" shrinkToFit="false"/>
      <protection locked="true" hidden="false"/>
    </xf>
    <xf numFmtId="164" fontId="5" fillId="0" borderId="47" xfId="20" applyFont="true" applyBorder="true" applyAlignment="true" applyProtection="false">
      <alignment horizontal="left" vertical="bottom" textRotation="0" wrapText="false" indent="0" shrinkToFit="false"/>
      <protection locked="true" hidden="false"/>
    </xf>
    <xf numFmtId="164" fontId="32" fillId="0" borderId="47" xfId="20" applyFont="true" applyBorder="true" applyAlignment="true" applyProtection="false">
      <alignment horizontal="general" vertical="bottom" textRotation="0" wrapText="false" indent="0" shrinkToFit="false"/>
      <protection locked="true" hidden="false"/>
    </xf>
    <xf numFmtId="164" fontId="5" fillId="0" borderId="47" xfId="20" applyFont="true" applyBorder="true" applyAlignment="false" applyProtection="false">
      <alignment horizontal="general" vertical="bottom" textRotation="0" wrapText="false" indent="0" shrinkToFit="false"/>
      <protection locked="true" hidden="false"/>
    </xf>
    <xf numFmtId="164" fontId="32" fillId="0" borderId="0" xfId="20" applyFont="true" applyBorder="true" applyAlignment="true" applyProtection="false">
      <alignment horizontal="general" vertical="bottom" textRotation="0" wrapText="false" indent="0" shrinkToFit="false"/>
      <protection locked="true" hidden="false"/>
    </xf>
    <xf numFmtId="164" fontId="5" fillId="0" borderId="0" xfId="20" applyFont="true" applyBorder="true" applyAlignment="false" applyProtection="false">
      <alignment horizontal="general" vertical="bottom" textRotation="0" wrapText="false" indent="0" shrinkToFit="false"/>
      <protection locked="true" hidden="false"/>
    </xf>
    <xf numFmtId="164" fontId="34" fillId="0" borderId="0" xfId="20" applyFont="true" applyBorder="true" applyAlignment="true" applyProtection="false">
      <alignment horizontal="center" vertical="bottom" textRotation="0" wrapText="false" indent="0" shrinkToFit="false"/>
      <protection locked="true" hidden="false"/>
    </xf>
    <xf numFmtId="164" fontId="34" fillId="0" borderId="0" xfId="20" applyFont="true" applyBorder="false" applyAlignment="true" applyProtection="false">
      <alignment horizontal="center" vertical="bottom" textRotation="0" wrapText="false" indent="0" shrinkToFit="false"/>
      <protection locked="true" hidden="false"/>
    </xf>
    <xf numFmtId="164" fontId="5" fillId="0" borderId="1" xfId="20" applyFont="true" applyBorder="true" applyAlignment="false" applyProtection="false">
      <alignment horizontal="general" vertical="bottom" textRotation="0" wrapText="false" indent="0" shrinkToFit="false"/>
      <protection locked="true" hidden="false"/>
    </xf>
    <xf numFmtId="164" fontId="5" fillId="0" borderId="1" xfId="20" applyFont="true" applyBorder="true" applyAlignment="true" applyProtection="false">
      <alignment horizontal="center" vertical="bottom" textRotation="0" wrapText="false" indent="0" shrinkToFit="false"/>
      <protection locked="true" hidden="false"/>
    </xf>
    <xf numFmtId="164" fontId="5" fillId="0" borderId="1" xfId="20" applyFont="true" applyBorder="true" applyAlignment="true" applyProtection="false">
      <alignment horizontal="center" vertical="bottom" textRotation="0" wrapText="true" indent="0" shrinkToFit="false"/>
      <protection locked="true" hidden="false"/>
    </xf>
    <xf numFmtId="164" fontId="5" fillId="0" borderId="1" xfId="20" applyFont="true" applyBorder="true" applyAlignment="true" applyProtection="false">
      <alignment horizontal="left" vertical="bottom" textRotation="0" wrapText="false" indent="0" shrinkToFit="false"/>
      <protection locked="true" hidden="false"/>
    </xf>
    <xf numFmtId="166" fontId="5" fillId="0" borderId="1" xfId="20" applyFont="true" applyBorder="true" applyAlignment="true" applyProtection="false">
      <alignment horizontal="center" vertical="bottom" textRotation="0" wrapText="false" indent="0" shrinkToFit="false"/>
      <protection locked="true" hidden="false"/>
    </xf>
    <xf numFmtId="164" fontId="33" fillId="0" borderId="1" xfId="20" applyFont="true" applyBorder="true" applyAlignment="false" applyProtection="false">
      <alignment horizontal="general" vertical="bottom" textRotation="0" wrapText="false" indent="0" shrinkToFit="false"/>
      <protection locked="true" hidden="false"/>
    </xf>
    <xf numFmtId="164" fontId="33" fillId="0" borderId="1" xfId="20" applyFont="true" applyBorder="true" applyAlignment="true" applyProtection="false">
      <alignment horizontal="right" vertical="bottom" textRotation="0" wrapText="false" indent="0" shrinkToFit="false"/>
      <protection locked="true" hidden="false"/>
    </xf>
    <xf numFmtId="164" fontId="33" fillId="0" borderId="1" xfId="20" applyFont="true" applyBorder="true" applyAlignment="true" applyProtection="false">
      <alignment horizontal="center" vertical="bottom" textRotation="0" wrapText="false" indent="0" shrinkToFit="false"/>
      <protection locked="true" hidden="false"/>
    </xf>
    <xf numFmtId="166" fontId="33" fillId="0" borderId="1" xfId="20" applyFont="true" applyBorder="true" applyAlignment="true" applyProtection="false">
      <alignment horizontal="center" vertical="bottom" textRotation="0" wrapText="false" indent="0" shrinkToFit="false"/>
      <protection locked="true" hidden="false"/>
    </xf>
    <xf numFmtId="164" fontId="33" fillId="0" borderId="0" xfId="20" applyFont="true" applyBorder="false" applyAlignment="false" applyProtection="false">
      <alignment horizontal="general" vertical="bottom" textRotation="0" wrapText="false" indent="0" shrinkToFit="false"/>
      <protection locked="true" hidden="false"/>
    </xf>
    <xf numFmtId="164" fontId="5" fillId="0" borderId="1" xfId="20" applyFont="true" applyBorder="true" applyAlignment="true" applyProtection="false">
      <alignment horizontal="general" vertical="top" textRotation="0" wrapText="false" indent="0" shrinkToFit="false"/>
      <protection locked="true" hidden="false"/>
    </xf>
    <xf numFmtId="164" fontId="5" fillId="0" borderId="1" xfId="20" applyFont="true" applyBorder="true" applyAlignment="true" applyProtection="false">
      <alignment horizontal="center" vertical="top" textRotation="0" wrapText="false" indent="0" shrinkToFit="false"/>
      <protection locked="true" hidden="false"/>
    </xf>
    <xf numFmtId="164" fontId="5" fillId="0" borderId="1" xfId="20" applyFont="true" applyBorder="true" applyAlignment="true" applyProtection="false">
      <alignment horizontal="center" vertical="top" textRotation="0" wrapText="true" indent="0" shrinkToFit="false"/>
      <protection locked="true" hidden="false"/>
    </xf>
    <xf numFmtId="164" fontId="5" fillId="0" borderId="1" xfId="20" applyFont="true" applyBorder="true" applyAlignment="true" applyProtection="false">
      <alignment horizontal="left" vertical="bottom" textRotation="0" wrapText="true" indent="0" shrinkToFit="false"/>
      <protection locked="true" hidden="false"/>
    </xf>
    <xf numFmtId="164" fontId="8" fillId="0" borderId="1" xfId="20" applyFont="true" applyBorder="true" applyAlignment="true" applyProtection="false">
      <alignment horizontal="general" vertical="top" textRotation="0" wrapText="false" indent="0" shrinkToFit="false"/>
      <protection locked="true" hidden="false"/>
    </xf>
    <xf numFmtId="164" fontId="8" fillId="0" borderId="1" xfId="20" applyFont="true" applyBorder="true" applyAlignment="true" applyProtection="false">
      <alignment horizontal="center" vertical="top" textRotation="0" wrapText="false" indent="0" shrinkToFit="false"/>
      <protection locked="true" hidden="false"/>
    </xf>
    <xf numFmtId="164" fontId="8" fillId="0" borderId="1" xfId="20" applyFont="true" applyBorder="true" applyAlignment="true" applyProtection="false">
      <alignment horizontal="center" vertical="top" textRotation="0" wrapText="true" indent="0" shrinkToFit="false"/>
      <protection locked="true" hidden="false"/>
    </xf>
    <xf numFmtId="164" fontId="5" fillId="0" borderId="10" xfId="20" applyFont="true" applyBorder="true" applyAlignment="true" applyProtection="false">
      <alignment horizontal="center" vertical="bottom" textRotation="0" wrapText="false" indent="0" shrinkToFit="false"/>
      <protection locked="true" hidden="false"/>
    </xf>
    <xf numFmtId="164" fontId="5" fillId="0" borderId="9" xfId="20" applyFont="true" applyBorder="true" applyAlignment="true" applyProtection="false">
      <alignment horizontal="center" vertical="bottom" textRotation="0" wrapText="false" indent="0" shrinkToFit="false"/>
      <protection locked="true" hidden="false"/>
    </xf>
    <xf numFmtId="166" fontId="5" fillId="0" borderId="10" xfId="20" applyFont="true" applyBorder="true" applyAlignment="true" applyProtection="false">
      <alignment horizontal="center" vertical="bottom" textRotation="0" wrapText="false" indent="0" shrinkToFit="false"/>
      <protection locked="true" hidden="false"/>
    </xf>
    <xf numFmtId="166" fontId="5" fillId="0" borderId="9" xfId="20" applyFont="true" applyBorder="true" applyAlignment="true" applyProtection="false">
      <alignment horizontal="center" vertical="bottom" textRotation="0" wrapText="false" indent="0" shrinkToFit="false"/>
      <protection locked="true" hidden="false"/>
    </xf>
    <xf numFmtId="164" fontId="33" fillId="0" borderId="1" xfId="20" applyFont="true" applyBorder="true" applyAlignment="true" applyProtection="false">
      <alignment horizontal="left" vertical="bottom" textRotation="0" wrapText="false" indent="0" shrinkToFit="false"/>
      <protection locked="true" hidden="false"/>
    </xf>
    <xf numFmtId="164" fontId="33" fillId="0" borderId="0" xfId="2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general" vertical="top" textRotation="0" wrapText="false" indent="0" shrinkToFit="false"/>
      <protection locked="true" hidden="false"/>
    </xf>
    <xf numFmtId="164" fontId="5" fillId="0" borderId="1" xfId="0" applyFont="true" applyBorder="true" applyAlignment="true" applyProtection="false">
      <alignment horizontal="center" vertical="top" textRotation="0" wrapText="false" indent="0" shrinkToFit="false"/>
      <protection locked="true" hidden="false"/>
    </xf>
    <xf numFmtId="164" fontId="5" fillId="0" borderId="1" xfId="0" applyFont="true" applyBorder="true" applyAlignment="true" applyProtection="false">
      <alignment horizontal="center" vertical="top"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36" fillId="0" borderId="1" xfId="0" applyFont="true" applyBorder="true" applyAlignment="false" applyProtection="false">
      <alignment horizontal="general" vertical="bottom" textRotation="0" wrapText="false" indent="0" shrinkToFit="false"/>
      <protection locked="true" hidden="false"/>
    </xf>
    <xf numFmtId="164" fontId="36" fillId="0" borderId="1" xfId="0" applyFont="true" applyBorder="true" applyAlignment="true" applyProtection="false">
      <alignment horizontal="left" vertical="bottom" textRotation="0" wrapText="false" indent="0" shrinkToFit="false"/>
      <protection locked="true" hidden="false"/>
    </xf>
    <xf numFmtId="167" fontId="36" fillId="0" borderId="1" xfId="0" applyFont="true" applyBorder="true" applyAlignment="true" applyProtection="false">
      <alignment horizontal="center" vertical="bottom" textRotation="0" wrapText="false" indent="0" shrinkToFit="false"/>
      <protection locked="true" hidden="false"/>
    </xf>
    <xf numFmtId="166" fontId="36" fillId="0" borderId="1" xfId="0" applyFont="true" applyBorder="true" applyAlignment="true" applyProtection="false">
      <alignment horizontal="center" vertical="bottom" textRotation="0" wrapText="fals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false" applyProtection="false">
      <alignment horizontal="general" vertical="bottom" textRotation="0" wrapText="false" indent="0" shrinkToFit="false"/>
      <protection locked="true" hidden="false"/>
    </xf>
    <xf numFmtId="167" fontId="5" fillId="0" borderId="1" xfId="0" applyFont="true" applyBorder="true" applyAlignment="true" applyProtection="false">
      <alignment horizontal="center" vertical="bottom" textRotation="0" wrapText="false" indent="0" shrinkToFit="false"/>
      <protection locked="true" hidden="false"/>
    </xf>
    <xf numFmtId="166" fontId="5" fillId="0" borderId="1" xfId="0" applyFont="true" applyBorder="true" applyAlignment="true" applyProtection="false">
      <alignment horizontal="center" vertical="bottom" textRotation="0" wrapText="false" indent="0" shrinkToFit="false"/>
      <protection locked="true" hidden="false"/>
    </xf>
    <xf numFmtId="167" fontId="5" fillId="2" borderId="1" xfId="0" applyFont="true" applyBorder="true" applyAlignment="true" applyProtection="false">
      <alignment horizontal="center" vertical="bottom" textRotation="0" wrapText="false" indent="0" shrinkToFit="false"/>
      <protection locked="true" hidden="false"/>
    </xf>
    <xf numFmtId="166" fontId="5" fillId="2" borderId="1"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left" vertical="bottom" textRotation="0" wrapText="true" indent="0" shrinkToFit="false"/>
      <protection locked="true" hidden="false"/>
    </xf>
    <xf numFmtId="170" fontId="5" fillId="0" borderId="0" xfId="0" applyFont="true" applyBorder="false" applyAlignment="false" applyProtection="false">
      <alignment horizontal="general" vertical="bottom" textRotation="0" wrapText="false" indent="0" shrinkToFit="false"/>
      <protection locked="true" hidden="false"/>
    </xf>
    <xf numFmtId="171" fontId="5" fillId="2" borderId="1" xfId="0" applyFont="true" applyBorder="true" applyAlignment="true" applyProtection="false">
      <alignment horizontal="center" vertical="bottom" textRotation="0" wrapText="false" indent="0" shrinkToFit="false"/>
      <protection locked="true" hidden="false"/>
    </xf>
    <xf numFmtId="164" fontId="33" fillId="0" borderId="1" xfId="0" applyFont="true" applyBorder="true" applyAlignment="false" applyProtection="false">
      <alignment horizontal="general" vertical="bottom" textRotation="0" wrapText="false" indent="0" shrinkToFit="false"/>
      <protection locked="true" hidden="false"/>
    </xf>
    <xf numFmtId="164" fontId="33" fillId="0" borderId="1" xfId="0" applyFont="true" applyBorder="true" applyAlignment="true" applyProtection="false">
      <alignment horizontal="right" vertical="bottom" textRotation="0" wrapText="false" indent="0" shrinkToFit="false"/>
      <protection locked="true" hidden="false"/>
    </xf>
    <xf numFmtId="164" fontId="33" fillId="0" borderId="1" xfId="0" applyFont="true" applyBorder="true" applyAlignment="true" applyProtection="false">
      <alignment horizontal="center" vertical="bottom" textRotation="0" wrapText="false" indent="0" shrinkToFit="false"/>
      <protection locked="true" hidden="false"/>
    </xf>
    <xf numFmtId="166" fontId="33" fillId="0" borderId="1" xfId="0" applyFont="true" applyBorder="true" applyAlignment="true" applyProtection="false">
      <alignment horizontal="center" vertical="bottom" textRotation="0" wrapText="false" indent="0" shrinkToFit="false"/>
      <protection locked="true" hidden="false"/>
    </xf>
    <xf numFmtId="167" fontId="33" fillId="0" borderId="1" xfId="0" applyFont="true" applyBorder="true" applyAlignment="true" applyProtection="false">
      <alignment horizontal="center" vertical="bottom" textRotation="0" wrapText="false" indent="0" shrinkToFit="false"/>
      <protection locked="true" hidden="false"/>
    </xf>
    <xf numFmtId="164" fontId="33" fillId="0" borderId="0" xfId="0" applyFont="true" applyBorder="false" applyAlignment="false" applyProtection="false">
      <alignment horizontal="general" vertical="bottom" textRotation="0" wrapText="false" indent="0" shrinkToFit="false"/>
      <protection locked="true" hidden="false"/>
    </xf>
    <xf numFmtId="164" fontId="36" fillId="0" borderId="1" xfId="20" applyFont="true" applyBorder="true" applyAlignment="false" applyProtection="false">
      <alignment horizontal="general" vertical="bottom" textRotation="0" wrapText="false" indent="0" shrinkToFit="false"/>
      <protection locked="true" hidden="false"/>
    </xf>
    <xf numFmtId="164" fontId="36" fillId="0" borderId="1" xfId="20" applyFont="true" applyBorder="true" applyAlignment="true" applyProtection="false">
      <alignment horizontal="left" vertical="bottom" textRotation="0" wrapText="false" indent="0" shrinkToFit="false"/>
      <protection locked="true" hidden="false"/>
    </xf>
    <xf numFmtId="167" fontId="36" fillId="0" borderId="1" xfId="20" applyFont="true" applyBorder="true" applyAlignment="true" applyProtection="false">
      <alignment horizontal="center" vertical="bottom" textRotation="0" wrapText="false" indent="0" shrinkToFit="false"/>
      <protection locked="true" hidden="false"/>
    </xf>
    <xf numFmtId="166" fontId="36" fillId="0" borderId="1" xfId="20" applyFont="true" applyBorder="true" applyAlignment="true" applyProtection="false">
      <alignment horizontal="center" vertical="bottom" textRotation="0" wrapText="false" indent="0" shrinkToFit="false"/>
      <protection locked="true" hidden="false"/>
    </xf>
    <xf numFmtId="164" fontId="36" fillId="0" borderId="0" xfId="20" applyFont="true" applyBorder="false" applyAlignment="false" applyProtection="false">
      <alignment horizontal="general" vertical="bottom" textRotation="0" wrapText="false" indent="0" shrinkToFit="false"/>
      <protection locked="true" hidden="false"/>
    </xf>
    <xf numFmtId="167" fontId="5" fillId="0" borderId="1" xfId="20" applyFont="true" applyBorder="true" applyAlignment="true" applyProtection="false">
      <alignment horizontal="center" vertical="bottom" textRotation="0" wrapText="false" indent="0" shrinkToFit="false"/>
      <protection locked="true" hidden="false"/>
    </xf>
    <xf numFmtId="170" fontId="5" fillId="0" borderId="0" xfId="20" applyFont="true" applyBorder="false" applyAlignment="false" applyProtection="false">
      <alignment horizontal="general" vertical="bottom" textRotation="0" wrapText="false" indent="0" shrinkToFit="false"/>
      <protection locked="true" hidden="false"/>
    </xf>
    <xf numFmtId="167" fontId="33" fillId="0" borderId="1" xfId="20" applyFont="true" applyBorder="true" applyAlignment="true" applyProtection="false">
      <alignment horizontal="center" vertical="bottom" textRotation="0" wrapText="false" indent="0" shrinkToFit="false"/>
      <protection locked="true" hidden="false"/>
    </xf>
    <xf numFmtId="166" fontId="5" fillId="0" borderId="1" xfId="0" applyFont="true" applyBorder="true" applyAlignment="true" applyProtection="false">
      <alignment horizontal="general" vertical="bottom" textRotation="0" wrapText="false" indent="0" shrinkToFit="false"/>
      <protection locked="true" hidden="false"/>
    </xf>
    <xf numFmtId="164" fontId="5" fillId="0" borderId="10" xfId="20" applyFont="true" applyBorder="true" applyAlignment="true" applyProtection="false">
      <alignment horizontal="center" vertical="top" textRotation="0" wrapText="true" indent="0" shrinkToFit="false"/>
      <protection locked="true" hidden="false"/>
    </xf>
    <xf numFmtId="166" fontId="33" fillId="0" borderId="10" xfId="20" applyFont="true" applyBorder="true" applyAlignment="true" applyProtection="false">
      <alignment horizontal="center" vertical="bottom"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Обычный 2"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8FAADC"/>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A9D18E"/>
      <rgbColor rgb="FFFF99CC"/>
      <rgbColor rgb="FFCC99FF"/>
      <rgbColor rgb="FFF4B183"/>
      <rgbColor rgb="FF3366FF"/>
      <rgbColor rgb="FF33CCCC"/>
      <rgbColor rgb="FF92D05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D120"/>
  <sheetViews>
    <sheetView windowProtection="false" showFormulas="false" showGridLines="false" showRowColHeaders="true" showZeros="true" rightToLeft="false" tabSelected="true" showOutlineSymbols="true" defaultGridColor="true" view="pageBreakPreview" topLeftCell="A1" colorId="64" zoomScale="100" zoomScaleNormal="100" zoomScalePageLayoutView="100" workbookViewId="0">
      <selection pane="topLeft" activeCell="BQ17" activeCellId="0" sqref="BQ17"/>
    </sheetView>
  </sheetViews>
  <sheetFormatPr defaultRowHeight="15.75"/>
  <cols>
    <col collapsed="false" hidden="false" max="31" min="31" style="0" width="7.36363636363636"/>
    <col collapsed="false" hidden="false" max="43" min="43" style="0" width="3.46022727272727"/>
    <col collapsed="false" hidden="false" max="44" min="44" style="0" width="3.60795454545455"/>
    <col collapsed="false" hidden="false" max="79" min="79" style="1" width="35.9318181818182"/>
    <col collapsed="false" hidden="false" max="80" min="80" style="2" width="20.5965909090909"/>
    <col collapsed="false" hidden="false" max="81" min="81" style="2" width="14.7329545454545"/>
    <col collapsed="false" hidden="false" max="82" min="82" style="2" width="12.4772727272727"/>
  </cols>
  <sheetData>
    <row r="1" s="4" customFormat="true" ht="72.75" hidden="false" customHeight="true" outlineLevel="0" collapsed="false">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CA1" s="1"/>
      <c r="CB1" s="5"/>
      <c r="CC1" s="5"/>
      <c r="CD1" s="5"/>
    </row>
    <row r="2" customFormat="false" ht="8.25" hidden="true" customHeight="true" outlineLevel="0" collapsed="false"/>
    <row r="3" customFormat="false" ht="13.5" hidden="true" customHeight="true" outlineLevel="0" collapsed="false">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row>
    <row r="4" customFormat="false" ht="13.5" hidden="true" customHeight="true" outlineLevel="0" collapsed="false"/>
    <row r="5" customFormat="false" ht="13.5" hidden="false" customHeight="true" outlineLevel="0" collapsed="false">
      <c r="BC5" s="7" t="s">
        <v>2</v>
      </c>
      <c r="BD5" s="7"/>
      <c r="BE5" s="7"/>
      <c r="BF5" s="7"/>
      <c r="BG5" s="7"/>
      <c r="BH5" s="7"/>
      <c r="BI5" s="7"/>
      <c r="BJ5" s="7"/>
      <c r="BK5" s="7"/>
      <c r="BL5" s="7"/>
      <c r="BM5" s="7"/>
      <c r="BN5" s="7"/>
      <c r="BO5" s="7"/>
      <c r="BP5" s="7"/>
      <c r="BQ5" s="7"/>
      <c r="BR5" s="7"/>
      <c r="BS5" s="7"/>
      <c r="BT5" s="7"/>
      <c r="BU5" s="7"/>
      <c r="BV5" s="7"/>
      <c r="BW5" s="7"/>
      <c r="BX5" s="7"/>
    </row>
    <row r="6" customFormat="false" ht="13.5" hidden="false" customHeight="true" outlineLevel="0" collapsed="false">
      <c r="BC6" s="8" t="s">
        <v>3</v>
      </c>
      <c r="BD6" s="8"/>
      <c r="BE6" s="8"/>
      <c r="BF6" s="8"/>
      <c r="BG6" s="8"/>
      <c r="BH6" s="8"/>
      <c r="BI6" s="8"/>
      <c r="BJ6" s="8"/>
      <c r="BK6" s="8"/>
      <c r="BL6" s="8"/>
      <c r="BM6" s="8"/>
      <c r="BN6" s="8"/>
      <c r="BO6" s="8"/>
      <c r="BP6" s="8"/>
      <c r="BQ6" s="8"/>
      <c r="BR6" s="8"/>
      <c r="BS6" s="8"/>
      <c r="BT6" s="8"/>
      <c r="BU6" s="8"/>
      <c r="BV6" s="8"/>
      <c r="BW6" s="8"/>
      <c r="BX6" s="8"/>
    </row>
    <row r="7" customFormat="false" ht="13.5" hidden="false" customHeight="true" outlineLevel="0" collapsed="false">
      <c r="BC7" s="9" t="s">
        <v>4</v>
      </c>
      <c r="BD7" s="9"/>
      <c r="BE7" s="9"/>
      <c r="BF7" s="9"/>
      <c r="BG7" s="9"/>
      <c r="BH7" s="9"/>
      <c r="BI7" s="9"/>
      <c r="BJ7" s="9"/>
      <c r="BK7" s="9"/>
      <c r="BL7" s="9"/>
      <c r="BM7" s="9"/>
      <c r="BN7" s="9"/>
      <c r="BO7" s="9"/>
      <c r="BP7" s="9"/>
      <c r="BQ7" s="9"/>
      <c r="BR7" s="9"/>
      <c r="BS7" s="9"/>
      <c r="BT7" s="9"/>
      <c r="BU7" s="9"/>
      <c r="BV7" s="9"/>
      <c r="BW7" s="9"/>
      <c r="BX7" s="9"/>
    </row>
    <row r="8" customFormat="false" ht="50.25" hidden="false" customHeight="true" outlineLevel="0" collapsed="false">
      <c r="BC8" s="10" t="s">
        <v>5</v>
      </c>
      <c r="BD8" s="10"/>
      <c r="BE8" s="10"/>
      <c r="BF8" s="10"/>
      <c r="BG8" s="10"/>
      <c r="BH8" s="10"/>
      <c r="BI8" s="10"/>
      <c r="BJ8" s="10"/>
      <c r="BK8" s="10"/>
      <c r="BL8" s="10"/>
      <c r="BM8" s="10"/>
      <c r="BN8" s="10"/>
      <c r="BO8" s="10"/>
      <c r="BP8" s="10"/>
      <c r="BQ8" s="10"/>
      <c r="BR8" s="10"/>
      <c r="BS8" s="10"/>
      <c r="BT8" s="10"/>
      <c r="BU8" s="10"/>
      <c r="BV8" s="10"/>
      <c r="BW8" s="10"/>
      <c r="BX8" s="10"/>
    </row>
    <row r="9" customFormat="false" ht="13.5" hidden="false" customHeight="true" outlineLevel="0" collapsed="false">
      <c r="BC9" s="9" t="s">
        <v>6</v>
      </c>
      <c r="BD9" s="9"/>
      <c r="BE9" s="9"/>
      <c r="BF9" s="9"/>
      <c r="BG9" s="9"/>
      <c r="BH9" s="9"/>
      <c r="BI9" s="9"/>
      <c r="BJ9" s="9"/>
      <c r="BK9" s="9"/>
      <c r="BL9" s="9"/>
      <c r="BM9" s="9"/>
      <c r="BN9" s="9"/>
      <c r="BO9" s="9"/>
      <c r="BP9" s="9"/>
      <c r="BQ9" s="9"/>
      <c r="BR9" s="9"/>
      <c r="BS9" s="9"/>
      <c r="BT9" s="9"/>
      <c r="BU9" s="9"/>
      <c r="BV9" s="9"/>
      <c r="BW9" s="9"/>
      <c r="BX9" s="9"/>
    </row>
    <row r="10" customFormat="false" ht="13.5" hidden="false" customHeight="true" outlineLevel="0" collapsed="false">
      <c r="BD10" s="11"/>
      <c r="BE10" s="11"/>
      <c r="BF10" s="11"/>
      <c r="BG10" s="11"/>
      <c r="BH10" s="11"/>
      <c r="BI10" s="11"/>
      <c r="BJ10" s="11"/>
      <c r="BK10" s="11"/>
      <c r="BL10" s="12"/>
      <c r="BM10" s="13" t="s">
        <v>7</v>
      </c>
      <c r="BN10" s="13"/>
      <c r="BO10" s="13"/>
      <c r="BP10" s="13"/>
      <c r="BQ10" s="13"/>
      <c r="BR10" s="13"/>
      <c r="BS10" s="13"/>
      <c r="BT10" s="13"/>
      <c r="BU10" s="13"/>
      <c r="BV10" s="13"/>
      <c r="BW10" s="13"/>
    </row>
    <row r="11" customFormat="false" ht="13.5" hidden="false" customHeight="true" outlineLevel="0" collapsed="false">
      <c r="BD11" s="9" t="s">
        <v>8</v>
      </c>
      <c r="BE11" s="9"/>
      <c r="BF11" s="9"/>
      <c r="BG11" s="9"/>
      <c r="BH11" s="9"/>
      <c r="BI11" s="9"/>
      <c r="BJ11" s="9"/>
      <c r="BK11" s="9"/>
      <c r="BL11" s="14"/>
      <c r="BM11" s="9" t="s">
        <v>9</v>
      </c>
      <c r="BN11" s="9"/>
      <c r="BO11" s="9"/>
      <c r="BP11" s="9"/>
      <c r="BQ11" s="9"/>
      <c r="BR11" s="9"/>
      <c r="BS11" s="9"/>
      <c r="BT11" s="9"/>
      <c r="BU11" s="9"/>
      <c r="BV11" s="9"/>
      <c r="BW11" s="9"/>
    </row>
    <row r="12" customFormat="false" ht="11.25" hidden="false" customHeight="true" outlineLevel="0" collapsed="false">
      <c r="BC12" s="0" t="s">
        <v>10</v>
      </c>
      <c r="BD12" s="13" t="s">
        <v>11</v>
      </c>
      <c r="BE12" s="13"/>
      <c r="BF12" s="0" t="s">
        <v>10</v>
      </c>
      <c r="BG12" s="13" t="s">
        <v>12</v>
      </c>
      <c r="BH12" s="13"/>
      <c r="BI12" s="13"/>
      <c r="BJ12" s="13"/>
      <c r="BK12" s="13"/>
      <c r="BL12" s="13"/>
      <c r="BM12" s="13"/>
      <c r="BN12" s="13"/>
      <c r="BO12" s="12" t="n">
        <v>20</v>
      </c>
      <c r="BP12" s="12"/>
      <c r="BQ12" s="13" t="s">
        <v>13</v>
      </c>
      <c r="BR12" s="13"/>
      <c r="BS12" s="0" t="s">
        <v>14</v>
      </c>
    </row>
    <row r="13" customFormat="false" ht="15.75" hidden="false" customHeight="false" outlineLevel="0" collapsed="false">
      <c r="AI13" s="15"/>
    </row>
    <row r="14" customFormat="false" ht="14.25" hidden="false" customHeight="true" outlineLevel="0" collapsed="false">
      <c r="A14" s="16" t="s">
        <v>15</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7" t="s">
        <v>13</v>
      </c>
      <c r="AZ14" s="17"/>
      <c r="BA14" s="18" t="s">
        <v>14</v>
      </c>
      <c r="BF14" s="18"/>
      <c r="BG14" s="18"/>
      <c r="BH14" s="18"/>
      <c r="BI14" s="18"/>
      <c r="BJ14" s="18"/>
      <c r="BK14" s="18"/>
      <c r="BL14" s="18"/>
      <c r="BM14" s="18"/>
      <c r="BN14" s="18"/>
      <c r="BO14" s="18"/>
      <c r="BP14" s="18"/>
      <c r="BQ14" s="19" t="s">
        <v>16</v>
      </c>
      <c r="BR14" s="19"/>
      <c r="BS14" s="19"/>
      <c r="BT14" s="19"/>
      <c r="BU14" s="19"/>
      <c r="BV14" s="19"/>
      <c r="BW14" s="19"/>
      <c r="BX14" s="19"/>
    </row>
    <row r="15" customFormat="false" ht="15.75" hidden="false" customHeight="true" outlineLevel="0" collapsed="false">
      <c r="X15" s="17" t="s">
        <v>17</v>
      </c>
      <c r="Y15" s="17"/>
      <c r="Z15" s="17"/>
      <c r="AA15" s="17"/>
      <c r="AB15" s="17" t="s">
        <v>13</v>
      </c>
      <c r="AC15" s="17"/>
      <c r="AD15" s="20" t="s">
        <v>18</v>
      </c>
      <c r="AF15" s="21"/>
      <c r="AG15" s="21"/>
      <c r="AH15" s="21"/>
      <c r="AI15" s="21"/>
      <c r="AJ15" s="21"/>
      <c r="AK15" s="21"/>
      <c r="AL15" s="21"/>
      <c r="AM15" s="21"/>
      <c r="AN15" s="21"/>
      <c r="AO15" s="21"/>
      <c r="AQ15" s="17" t="s">
        <v>19</v>
      </c>
      <c r="AR15" s="17"/>
      <c r="AS15" s="20" t="s">
        <v>20</v>
      </c>
      <c r="AU15" s="22"/>
      <c r="AV15" s="17" t="s">
        <v>21</v>
      </c>
      <c r="AW15" s="17"/>
      <c r="AX15" s="23" t="s">
        <v>22</v>
      </c>
      <c r="AY15" s="23"/>
      <c r="AZ15" s="23"/>
      <c r="BA15" s="23"/>
      <c r="BB15" s="23"/>
      <c r="BQ15" s="19"/>
      <c r="BR15" s="19"/>
      <c r="BS15" s="19"/>
      <c r="BT15" s="19"/>
      <c r="BU15" s="19"/>
      <c r="BV15" s="19"/>
      <c r="BW15" s="19"/>
      <c r="BX15" s="19"/>
    </row>
    <row r="16" customFormat="false" ht="16.5" hidden="false" customHeight="false" outlineLevel="0" collapsed="false">
      <c r="AE16" s="0" t="s">
        <v>23</v>
      </c>
      <c r="AG16" s="13" t="s">
        <v>11</v>
      </c>
      <c r="AH16" s="13"/>
      <c r="AI16" s="0" t="s">
        <v>10</v>
      </c>
      <c r="AJ16" s="13" t="s">
        <v>12</v>
      </c>
      <c r="AK16" s="13"/>
      <c r="AL16" s="13"/>
      <c r="AM16" s="13"/>
      <c r="AN16" s="13"/>
      <c r="AO16" s="13"/>
      <c r="AP16" s="13"/>
      <c r="AQ16" s="13"/>
      <c r="AR16" s="12" t="n">
        <v>20</v>
      </c>
      <c r="AS16" s="12"/>
      <c r="AT16" s="24" t="s">
        <v>13</v>
      </c>
      <c r="AU16" s="24"/>
      <c r="AV16" s="12" t="s">
        <v>24</v>
      </c>
      <c r="AW16" s="12"/>
      <c r="BF16" s="25" t="s">
        <v>25</v>
      </c>
      <c r="BG16" s="25"/>
      <c r="BH16" s="25"/>
      <c r="BI16" s="25"/>
      <c r="BJ16" s="25"/>
      <c r="BK16" s="25"/>
      <c r="BL16" s="25"/>
      <c r="BM16" s="25"/>
      <c r="BN16" s="25"/>
      <c r="BO16" s="25"/>
      <c r="BP16" s="25"/>
      <c r="BQ16" s="26" t="s">
        <v>26</v>
      </c>
      <c r="BR16" s="26"/>
      <c r="BS16" s="26"/>
      <c r="BT16" s="26"/>
      <c r="BU16" s="26"/>
      <c r="BV16" s="26"/>
      <c r="BW16" s="26"/>
      <c r="BX16" s="26"/>
    </row>
    <row r="17" customFormat="false" ht="15.75" hidden="false" customHeight="false" outlineLevel="0" collapsed="false">
      <c r="A17" s="27" t="s">
        <v>27</v>
      </c>
      <c r="BF17" s="25" t="s">
        <v>28</v>
      </c>
      <c r="BG17" s="25"/>
      <c r="BH17" s="25"/>
      <c r="BI17" s="25"/>
      <c r="BJ17" s="25"/>
      <c r="BK17" s="25"/>
      <c r="BL17" s="25"/>
      <c r="BM17" s="25"/>
      <c r="BN17" s="25"/>
      <c r="BO17" s="25"/>
      <c r="BP17" s="25"/>
      <c r="BQ17" s="28" t="s">
        <v>29</v>
      </c>
      <c r="BR17" s="28"/>
      <c r="BS17" s="28"/>
      <c r="BT17" s="28"/>
      <c r="BU17" s="28"/>
      <c r="BV17" s="28"/>
      <c r="BW17" s="28"/>
      <c r="BX17" s="28"/>
    </row>
    <row r="18" customFormat="false" ht="15.75" hidden="false" customHeight="false" outlineLevel="0" collapsed="false">
      <c r="A18" s="27" t="s">
        <v>30</v>
      </c>
      <c r="N18" s="29" t="s">
        <v>31</v>
      </c>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30" t="s">
        <v>32</v>
      </c>
      <c r="BG18" s="30"/>
      <c r="BH18" s="30"/>
      <c r="BI18" s="30"/>
      <c r="BJ18" s="30"/>
      <c r="BK18" s="30"/>
      <c r="BL18" s="30"/>
      <c r="BM18" s="30"/>
      <c r="BN18" s="30"/>
      <c r="BO18" s="30"/>
      <c r="BP18" s="30"/>
      <c r="BQ18" s="28" t="s">
        <v>33</v>
      </c>
      <c r="BR18" s="28"/>
      <c r="BS18" s="28"/>
      <c r="BT18" s="28"/>
      <c r="BU18" s="28"/>
      <c r="BV18" s="28"/>
      <c r="BW18" s="28"/>
      <c r="BX18" s="28"/>
    </row>
    <row r="19" customFormat="false" ht="15.75" hidden="false" customHeight="false" outlineLevel="0" collapsed="false">
      <c r="BF19" s="31" t="s">
        <v>28</v>
      </c>
      <c r="BG19" s="31"/>
      <c r="BH19" s="31"/>
      <c r="BI19" s="31"/>
      <c r="BJ19" s="31"/>
      <c r="BK19" s="31"/>
      <c r="BL19" s="31"/>
      <c r="BM19" s="31"/>
      <c r="BN19" s="31"/>
      <c r="BO19" s="31"/>
      <c r="BP19" s="31"/>
      <c r="BQ19" s="28" t="s">
        <v>34</v>
      </c>
      <c r="BR19" s="28"/>
      <c r="BS19" s="28"/>
      <c r="BT19" s="28"/>
      <c r="BU19" s="28"/>
      <c r="BV19" s="28"/>
      <c r="BW19" s="28"/>
      <c r="BX19" s="28"/>
    </row>
    <row r="20" customFormat="false" ht="15.75" hidden="false" customHeight="false" outlineLevel="0" collapsed="false">
      <c r="BF20" s="31" t="s">
        <v>35</v>
      </c>
      <c r="BG20" s="31"/>
      <c r="BH20" s="31"/>
      <c r="BI20" s="31"/>
      <c r="BJ20" s="31"/>
      <c r="BK20" s="31"/>
      <c r="BL20" s="31"/>
      <c r="BM20" s="31"/>
      <c r="BN20" s="31"/>
      <c r="BO20" s="31"/>
      <c r="BP20" s="31"/>
      <c r="BQ20" s="32" t="s">
        <v>36</v>
      </c>
      <c r="BR20" s="32"/>
      <c r="BS20" s="32"/>
      <c r="BT20" s="32"/>
      <c r="BU20" s="32"/>
      <c r="BV20" s="32"/>
      <c r="BW20" s="32"/>
      <c r="BX20" s="32"/>
    </row>
    <row r="21" customFormat="false" ht="30" hidden="false" customHeight="true" outlineLevel="0" collapsed="false">
      <c r="A21" s="27" t="s">
        <v>37</v>
      </c>
      <c r="H21" s="33" t="s">
        <v>5</v>
      </c>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1" t="s">
        <v>38</v>
      </c>
      <c r="BG21" s="31"/>
      <c r="BH21" s="31"/>
      <c r="BI21" s="31"/>
      <c r="BJ21" s="31"/>
      <c r="BK21" s="31"/>
      <c r="BL21" s="31"/>
      <c r="BM21" s="31"/>
      <c r="BN21" s="31"/>
      <c r="BO21" s="31"/>
      <c r="BP21" s="31"/>
      <c r="BQ21" s="32" t="s">
        <v>39</v>
      </c>
      <c r="BR21" s="32"/>
      <c r="BS21" s="32"/>
      <c r="BT21" s="32"/>
      <c r="BU21" s="32"/>
      <c r="BV21" s="32"/>
      <c r="BW21" s="32"/>
      <c r="BX21" s="32"/>
    </row>
    <row r="22" customFormat="false" ht="16.5" hidden="false" customHeight="false" outlineLevel="0" collapsed="false">
      <c r="A22" s="27" t="s">
        <v>40</v>
      </c>
      <c r="BF22" s="31" t="s">
        <v>41</v>
      </c>
      <c r="BG22" s="31"/>
      <c r="BH22" s="31"/>
      <c r="BI22" s="31"/>
      <c r="BJ22" s="31"/>
      <c r="BK22" s="31"/>
      <c r="BL22" s="31"/>
      <c r="BM22" s="31"/>
      <c r="BN22" s="31"/>
      <c r="BO22" s="31"/>
      <c r="BP22" s="31"/>
      <c r="BQ22" s="34" t="n">
        <v>383</v>
      </c>
      <c r="BR22" s="34"/>
      <c r="BS22" s="34"/>
      <c r="BT22" s="34"/>
      <c r="BU22" s="34"/>
      <c r="BV22" s="34"/>
      <c r="BW22" s="34"/>
      <c r="BX22" s="34"/>
    </row>
    <row r="23" customFormat="false" ht="15.75" hidden="false" customHeight="false" outlineLevel="0" collapsed="false">
      <c r="A23" s="35" t="s">
        <v>42</v>
      </c>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CB23" s="2" t="n">
        <v>2023</v>
      </c>
      <c r="CC23" s="2" t="n">
        <v>2024</v>
      </c>
      <c r="CD23" s="2" t="n">
        <v>2025</v>
      </c>
    </row>
    <row r="24" s="39" customFormat="true" ht="17.25" hidden="false" customHeight="true" outlineLevel="0" collapsed="false">
      <c r="A24" s="36" t="s">
        <v>43</v>
      </c>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7" t="s">
        <v>44</v>
      </c>
      <c r="AG24" s="37"/>
      <c r="AH24" s="37"/>
      <c r="AI24" s="37"/>
      <c r="AJ24" s="37" t="s">
        <v>45</v>
      </c>
      <c r="AK24" s="37"/>
      <c r="AL24" s="37"/>
      <c r="AM24" s="37"/>
      <c r="AN24" s="37"/>
      <c r="AO24" s="37"/>
      <c r="AP24" s="37"/>
      <c r="AQ24" s="37"/>
      <c r="AR24" s="37" t="s">
        <v>46</v>
      </c>
      <c r="AS24" s="37"/>
      <c r="AT24" s="37"/>
      <c r="AU24" s="37"/>
      <c r="AV24" s="37"/>
      <c r="AW24" s="38" t="s">
        <v>47</v>
      </c>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CA24" s="1"/>
      <c r="CB24" s="40"/>
      <c r="CC24" s="40"/>
      <c r="CD24" s="40"/>
    </row>
    <row r="25" customFormat="false" ht="16.5" hidden="false" customHeight="true" outlineLevel="0" collapsed="false">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7"/>
      <c r="AG25" s="37"/>
      <c r="AH25" s="37"/>
      <c r="AI25" s="37"/>
      <c r="AJ25" s="37"/>
      <c r="AK25" s="37"/>
      <c r="AL25" s="37"/>
      <c r="AM25" s="37"/>
      <c r="AN25" s="37"/>
      <c r="AO25" s="37"/>
      <c r="AP25" s="37"/>
      <c r="AQ25" s="37"/>
      <c r="AR25" s="37"/>
      <c r="AS25" s="37"/>
      <c r="AT25" s="37"/>
      <c r="AU25" s="37"/>
      <c r="AV25" s="37"/>
      <c r="AW25" s="41" t="s">
        <v>48</v>
      </c>
      <c r="AX25" s="41"/>
      <c r="AY25" s="41"/>
      <c r="AZ25" s="42" t="s">
        <v>13</v>
      </c>
      <c r="BA25" s="42"/>
      <c r="BB25" s="43" t="s">
        <v>14</v>
      </c>
      <c r="BC25" s="43"/>
      <c r="BD25" s="44" t="s">
        <v>48</v>
      </c>
      <c r="BE25" s="44"/>
      <c r="BF25" s="44"/>
      <c r="BG25" s="45" t="s">
        <v>49</v>
      </c>
      <c r="BH25" s="45"/>
      <c r="BI25" s="46" t="s">
        <v>14</v>
      </c>
      <c r="BJ25" s="46"/>
      <c r="BK25" s="41" t="s">
        <v>48</v>
      </c>
      <c r="BL25" s="41"/>
      <c r="BM25" s="41"/>
      <c r="BN25" s="42" t="s">
        <v>21</v>
      </c>
      <c r="BO25" s="42"/>
      <c r="BP25" s="43" t="s">
        <v>14</v>
      </c>
      <c r="BQ25" s="43"/>
      <c r="BR25" s="37" t="s">
        <v>50</v>
      </c>
      <c r="BS25" s="37"/>
      <c r="BT25" s="37"/>
      <c r="BU25" s="37"/>
      <c r="BV25" s="37"/>
      <c r="BW25" s="37"/>
      <c r="BX25" s="37"/>
      <c r="CB25" s="47"/>
      <c r="CC25" s="47"/>
      <c r="CD25" s="47"/>
    </row>
    <row r="26" customFormat="false" ht="39" hidden="false" customHeight="true" outlineLevel="0" collapsed="false">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7"/>
      <c r="AG26" s="37"/>
      <c r="AH26" s="37"/>
      <c r="AI26" s="37"/>
      <c r="AJ26" s="37"/>
      <c r="AK26" s="37"/>
      <c r="AL26" s="37"/>
      <c r="AM26" s="37"/>
      <c r="AN26" s="37"/>
      <c r="AO26" s="37"/>
      <c r="AP26" s="37"/>
      <c r="AQ26" s="37"/>
      <c r="AR26" s="37"/>
      <c r="AS26" s="37"/>
      <c r="AT26" s="37"/>
      <c r="AU26" s="37"/>
      <c r="AV26" s="37"/>
      <c r="AW26" s="48" t="s">
        <v>51</v>
      </c>
      <c r="AX26" s="48"/>
      <c r="AY26" s="48"/>
      <c r="AZ26" s="48"/>
      <c r="BA26" s="48"/>
      <c r="BB26" s="48"/>
      <c r="BC26" s="48"/>
      <c r="BD26" s="49" t="s">
        <v>52</v>
      </c>
      <c r="BE26" s="49"/>
      <c r="BF26" s="49"/>
      <c r="BG26" s="49"/>
      <c r="BH26" s="49"/>
      <c r="BI26" s="49"/>
      <c r="BJ26" s="49"/>
      <c r="BK26" s="48" t="s">
        <v>53</v>
      </c>
      <c r="BL26" s="48"/>
      <c r="BM26" s="48"/>
      <c r="BN26" s="48"/>
      <c r="BO26" s="48"/>
      <c r="BP26" s="48"/>
      <c r="BQ26" s="48"/>
      <c r="BR26" s="37"/>
      <c r="BS26" s="37"/>
      <c r="BT26" s="37"/>
      <c r="BU26" s="37"/>
      <c r="BV26" s="37"/>
      <c r="BW26" s="37"/>
      <c r="BX26" s="37"/>
      <c r="CA26" s="50"/>
      <c r="CB26" s="51" t="s">
        <v>54</v>
      </c>
      <c r="CC26" s="51"/>
      <c r="CD26" s="51"/>
    </row>
    <row r="27" customFormat="false" ht="16.5" hidden="false" customHeight="false" outlineLevel="0" collapsed="false">
      <c r="A27" s="52" t="n">
        <v>1</v>
      </c>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3" t="n">
        <v>2</v>
      </c>
      <c r="AG27" s="53"/>
      <c r="AH27" s="53"/>
      <c r="AI27" s="53"/>
      <c r="AJ27" s="53" t="n">
        <v>3</v>
      </c>
      <c r="AK27" s="53"/>
      <c r="AL27" s="53"/>
      <c r="AM27" s="53"/>
      <c r="AN27" s="53"/>
      <c r="AO27" s="53"/>
      <c r="AP27" s="53"/>
      <c r="AQ27" s="53"/>
      <c r="AR27" s="53" t="n">
        <v>4</v>
      </c>
      <c r="AS27" s="53"/>
      <c r="AT27" s="53"/>
      <c r="AU27" s="53"/>
      <c r="AV27" s="53"/>
      <c r="AW27" s="53" t="n">
        <v>5</v>
      </c>
      <c r="AX27" s="53"/>
      <c r="AY27" s="53"/>
      <c r="AZ27" s="53"/>
      <c r="BA27" s="53"/>
      <c r="BB27" s="53"/>
      <c r="BC27" s="53"/>
      <c r="BD27" s="53" t="n">
        <v>6</v>
      </c>
      <c r="BE27" s="53"/>
      <c r="BF27" s="53"/>
      <c r="BG27" s="53"/>
      <c r="BH27" s="53"/>
      <c r="BI27" s="53"/>
      <c r="BJ27" s="53"/>
      <c r="BK27" s="53" t="n">
        <v>7</v>
      </c>
      <c r="BL27" s="53"/>
      <c r="BM27" s="53"/>
      <c r="BN27" s="53"/>
      <c r="BO27" s="53"/>
      <c r="BP27" s="53"/>
      <c r="BQ27" s="53"/>
      <c r="BR27" s="54" t="n">
        <v>8</v>
      </c>
      <c r="BS27" s="54"/>
      <c r="BT27" s="54"/>
      <c r="BU27" s="54"/>
      <c r="BV27" s="54"/>
      <c r="BW27" s="54"/>
      <c r="BX27" s="54"/>
      <c r="CA27" s="55" t="s">
        <v>55</v>
      </c>
      <c r="CB27" s="56" t="n">
        <f aca="false">AW28+AW30-AW57</f>
        <v>0</v>
      </c>
      <c r="CC27" s="57" t="n">
        <f aca="false">BD30-BD57</f>
        <v>0</v>
      </c>
      <c r="CD27" s="58" t="n">
        <f aca="false">BK30-BK57</f>
        <v>0</v>
      </c>
    </row>
    <row r="28" customFormat="false" ht="15.75" hidden="false" customHeight="false" outlineLevel="0" collapsed="false">
      <c r="A28" s="59" t="s">
        <v>56</v>
      </c>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60" t="s">
        <v>57</v>
      </c>
      <c r="AG28" s="60"/>
      <c r="AH28" s="60"/>
      <c r="AI28" s="60"/>
      <c r="AJ28" s="61" t="s">
        <v>58</v>
      </c>
      <c r="AK28" s="61"/>
      <c r="AL28" s="61"/>
      <c r="AM28" s="61"/>
      <c r="AN28" s="61"/>
      <c r="AO28" s="61"/>
      <c r="AP28" s="61"/>
      <c r="AQ28" s="61"/>
      <c r="AR28" s="61" t="s">
        <v>58</v>
      </c>
      <c r="AS28" s="61"/>
      <c r="AT28" s="61"/>
      <c r="AU28" s="61"/>
      <c r="AV28" s="61"/>
      <c r="AW28" s="62" t="n">
        <v>225518.51</v>
      </c>
      <c r="AX28" s="62"/>
      <c r="AY28" s="62"/>
      <c r="AZ28" s="62"/>
      <c r="BA28" s="62"/>
      <c r="BB28" s="62"/>
      <c r="BC28" s="62"/>
      <c r="BD28" s="63"/>
      <c r="BE28" s="63"/>
      <c r="BF28" s="63"/>
      <c r="BG28" s="63"/>
      <c r="BH28" s="63"/>
      <c r="BI28" s="63"/>
      <c r="BJ28" s="63"/>
      <c r="BK28" s="63"/>
      <c r="BL28" s="63"/>
      <c r="BM28" s="63"/>
      <c r="BN28" s="63"/>
      <c r="BO28" s="63"/>
      <c r="BP28" s="63"/>
      <c r="BQ28" s="63"/>
      <c r="BR28" s="64"/>
      <c r="BS28" s="64"/>
      <c r="BT28" s="64"/>
      <c r="BU28" s="64"/>
      <c r="BV28" s="64"/>
      <c r="BW28" s="64"/>
      <c r="BX28" s="64"/>
      <c r="CA28" s="65" t="s">
        <v>59</v>
      </c>
      <c r="CB28" s="66"/>
      <c r="CC28" s="66"/>
      <c r="CD28" s="66"/>
    </row>
    <row r="29" customFormat="false" ht="15.75" hidden="false" customHeight="false" outlineLevel="0" collapsed="false">
      <c r="A29" s="59" t="s">
        <v>60</v>
      </c>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67" t="s">
        <v>61</v>
      </c>
      <c r="AG29" s="67"/>
      <c r="AH29" s="67"/>
      <c r="AI29" s="67"/>
      <c r="AJ29" s="68" t="s">
        <v>58</v>
      </c>
      <c r="AK29" s="68"/>
      <c r="AL29" s="68"/>
      <c r="AM29" s="68"/>
      <c r="AN29" s="68"/>
      <c r="AO29" s="68"/>
      <c r="AP29" s="68"/>
      <c r="AQ29" s="68"/>
      <c r="AR29" s="68" t="s">
        <v>58</v>
      </c>
      <c r="AS29" s="68"/>
      <c r="AT29" s="68"/>
      <c r="AU29" s="68"/>
      <c r="AV29" s="68"/>
      <c r="AW29" s="69"/>
      <c r="AX29" s="69"/>
      <c r="AY29" s="69"/>
      <c r="AZ29" s="69"/>
      <c r="BA29" s="69"/>
      <c r="BB29" s="69"/>
      <c r="BC29" s="69"/>
      <c r="BD29" s="70"/>
      <c r="BE29" s="70"/>
      <c r="BF29" s="70"/>
      <c r="BG29" s="70"/>
      <c r="BH29" s="70"/>
      <c r="BI29" s="70"/>
      <c r="BJ29" s="70"/>
      <c r="BK29" s="70"/>
      <c r="BL29" s="70"/>
      <c r="BM29" s="70"/>
      <c r="BN29" s="70"/>
      <c r="BO29" s="70"/>
      <c r="BP29" s="70"/>
      <c r="BQ29" s="70"/>
      <c r="BR29" s="71"/>
      <c r="BS29" s="71"/>
      <c r="BT29" s="71"/>
      <c r="BU29" s="71"/>
      <c r="BV29" s="71"/>
      <c r="BW29" s="71"/>
      <c r="BX29" s="71"/>
      <c r="CA29" s="72" t="s">
        <v>59</v>
      </c>
      <c r="CB29" s="40"/>
      <c r="CC29" s="40"/>
      <c r="CD29" s="40"/>
    </row>
    <row r="30" customFormat="false" ht="21.75" hidden="false" customHeight="true" outlineLevel="0" collapsed="false">
      <c r="A30" s="73" t="s">
        <v>62</v>
      </c>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4" t="s">
        <v>63</v>
      </c>
      <c r="AG30" s="74"/>
      <c r="AH30" s="74"/>
      <c r="AI30" s="74"/>
      <c r="AJ30" s="75"/>
      <c r="AK30" s="75"/>
      <c r="AL30" s="75"/>
      <c r="AM30" s="75"/>
      <c r="AN30" s="75"/>
      <c r="AO30" s="75"/>
      <c r="AP30" s="75"/>
      <c r="AQ30" s="75"/>
      <c r="AR30" s="75" t="s">
        <v>64</v>
      </c>
      <c r="AS30" s="75"/>
      <c r="AT30" s="75"/>
      <c r="AU30" s="75"/>
      <c r="AV30" s="75"/>
      <c r="AW30" s="76" t="n">
        <f aca="false">AW31+AW35+AW42+AW54</f>
        <v>5434900</v>
      </c>
      <c r="AX30" s="76"/>
      <c r="AY30" s="76"/>
      <c r="AZ30" s="76"/>
      <c r="BA30" s="76"/>
      <c r="BB30" s="76"/>
      <c r="BC30" s="76"/>
      <c r="BD30" s="76" t="n">
        <f aca="false">BD31+BD35+BD42+BD54</f>
        <v>5707000</v>
      </c>
      <c r="BE30" s="76"/>
      <c r="BF30" s="76"/>
      <c r="BG30" s="76"/>
      <c r="BH30" s="76"/>
      <c r="BI30" s="76"/>
      <c r="BJ30" s="76"/>
      <c r="BK30" s="76" t="n">
        <f aca="false">BK31+BK35+BK42+BK54</f>
        <v>5700200</v>
      </c>
      <c r="BL30" s="76"/>
      <c r="BM30" s="76"/>
      <c r="BN30" s="76"/>
      <c r="BO30" s="76"/>
      <c r="BP30" s="76"/>
      <c r="BQ30" s="76"/>
      <c r="BR30" s="77"/>
      <c r="BS30" s="77"/>
      <c r="BT30" s="77"/>
      <c r="BU30" s="77"/>
      <c r="BV30" s="77"/>
      <c r="BW30" s="77"/>
      <c r="BX30" s="77"/>
      <c r="CB30" s="40"/>
      <c r="CC30" s="40"/>
      <c r="CD30" s="40"/>
    </row>
    <row r="31" customFormat="false" ht="23.25" hidden="false" customHeight="true" outlineLevel="0" collapsed="false">
      <c r="A31" s="78" t="s">
        <v>65</v>
      </c>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67" t="s">
        <v>66</v>
      </c>
      <c r="AG31" s="67"/>
      <c r="AH31" s="67"/>
      <c r="AI31" s="67"/>
      <c r="AJ31" s="68" t="s">
        <v>67</v>
      </c>
      <c r="AK31" s="68"/>
      <c r="AL31" s="68"/>
      <c r="AM31" s="68"/>
      <c r="AN31" s="68"/>
      <c r="AO31" s="68"/>
      <c r="AP31" s="68"/>
      <c r="AQ31" s="68"/>
      <c r="AR31" s="79"/>
      <c r="AS31" s="79"/>
      <c r="AT31" s="79"/>
      <c r="AU31" s="79"/>
      <c r="AV31" s="79"/>
      <c r="AW31" s="80" t="n">
        <f aca="false">AW32+AW34</f>
        <v>0</v>
      </c>
      <c r="AX31" s="80"/>
      <c r="AY31" s="80"/>
      <c r="AZ31" s="80"/>
      <c r="BA31" s="80"/>
      <c r="BB31" s="80"/>
      <c r="BC31" s="80"/>
      <c r="BD31" s="80" t="n">
        <f aca="false">BD32+BD34</f>
        <v>0</v>
      </c>
      <c r="BE31" s="80"/>
      <c r="BF31" s="80"/>
      <c r="BG31" s="80"/>
      <c r="BH31" s="80"/>
      <c r="BI31" s="80"/>
      <c r="BJ31" s="80"/>
      <c r="BK31" s="80" t="n">
        <f aca="false">BK32+BK34</f>
        <v>0</v>
      </c>
      <c r="BL31" s="80"/>
      <c r="BM31" s="80"/>
      <c r="BN31" s="80"/>
      <c r="BO31" s="80"/>
      <c r="BP31" s="80"/>
      <c r="BQ31" s="80"/>
      <c r="BR31" s="71"/>
      <c r="BS31" s="71"/>
      <c r="BT31" s="71"/>
      <c r="BU31" s="71"/>
      <c r="BV31" s="71"/>
      <c r="BW31" s="71"/>
      <c r="BX31" s="71"/>
      <c r="CA31" s="1" t="n">
        <v>2</v>
      </c>
      <c r="CB31" s="40"/>
      <c r="CC31" s="40"/>
      <c r="CD31" s="40"/>
    </row>
    <row r="32" customFormat="false" ht="15.75" hidden="false" customHeight="false" outlineLevel="0" collapsed="false">
      <c r="A32" s="81" t="s">
        <v>68</v>
      </c>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67" t="s">
        <v>69</v>
      </c>
      <c r="AG32" s="67"/>
      <c r="AH32" s="67"/>
      <c r="AI32" s="67"/>
      <c r="AJ32" s="68"/>
      <c r="AK32" s="68"/>
      <c r="AL32" s="68"/>
      <c r="AM32" s="68"/>
      <c r="AN32" s="68"/>
      <c r="AO32" s="68"/>
      <c r="AP32" s="68"/>
      <c r="AQ32" s="68"/>
      <c r="AR32" s="68"/>
      <c r="AS32" s="68"/>
      <c r="AT32" s="68"/>
      <c r="AU32" s="68"/>
      <c r="AV32" s="68"/>
      <c r="AW32" s="70"/>
      <c r="AX32" s="70"/>
      <c r="AY32" s="70"/>
      <c r="AZ32" s="70"/>
      <c r="BA32" s="70"/>
      <c r="BB32" s="70"/>
      <c r="BC32" s="70"/>
      <c r="BD32" s="70"/>
      <c r="BE32" s="70"/>
      <c r="BF32" s="70"/>
      <c r="BG32" s="70"/>
      <c r="BH32" s="70"/>
      <c r="BI32" s="70"/>
      <c r="BJ32" s="70"/>
      <c r="BK32" s="70"/>
      <c r="BL32" s="70"/>
      <c r="BM32" s="70"/>
      <c r="BN32" s="70"/>
      <c r="BO32" s="70"/>
      <c r="BP32" s="70"/>
      <c r="BQ32" s="70"/>
      <c r="BR32" s="71"/>
      <c r="BS32" s="71"/>
      <c r="BT32" s="71"/>
      <c r="BU32" s="71"/>
      <c r="BV32" s="71"/>
      <c r="BW32" s="71"/>
      <c r="BX32" s="71"/>
      <c r="CB32" s="40"/>
      <c r="CC32" s="40"/>
      <c r="CD32" s="40"/>
    </row>
    <row r="33" customFormat="false" ht="15.75" hidden="false" customHeight="false" outlineLevel="0" collapsed="false">
      <c r="A33" s="82" t="s">
        <v>70</v>
      </c>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67"/>
      <c r="AG33" s="67"/>
      <c r="AH33" s="67"/>
      <c r="AI33" s="67"/>
      <c r="AJ33" s="68"/>
      <c r="AK33" s="68"/>
      <c r="AL33" s="68"/>
      <c r="AM33" s="68"/>
      <c r="AN33" s="68"/>
      <c r="AO33" s="68"/>
      <c r="AP33" s="68"/>
      <c r="AQ33" s="68"/>
      <c r="AR33" s="68"/>
      <c r="AS33" s="68"/>
      <c r="AT33" s="68"/>
      <c r="AU33" s="68"/>
      <c r="AV33" s="68"/>
      <c r="AW33" s="70"/>
      <c r="AX33" s="70"/>
      <c r="AY33" s="70"/>
      <c r="AZ33" s="70"/>
      <c r="BA33" s="70"/>
      <c r="BB33" s="70"/>
      <c r="BC33" s="70"/>
      <c r="BD33" s="70"/>
      <c r="BE33" s="70"/>
      <c r="BF33" s="70"/>
      <c r="BG33" s="70"/>
      <c r="BH33" s="70"/>
      <c r="BI33" s="70"/>
      <c r="BJ33" s="70"/>
      <c r="BK33" s="70"/>
      <c r="BL33" s="70"/>
      <c r="BM33" s="70"/>
      <c r="BN33" s="70"/>
      <c r="BO33" s="70"/>
      <c r="BP33" s="70"/>
      <c r="BQ33" s="70"/>
      <c r="BR33" s="71"/>
      <c r="BS33" s="71"/>
      <c r="BT33" s="71"/>
      <c r="BU33" s="71"/>
      <c r="BV33" s="71"/>
      <c r="BW33" s="71"/>
      <c r="BX33" s="71"/>
      <c r="CB33" s="40"/>
      <c r="CC33" s="40"/>
      <c r="CD33" s="40"/>
    </row>
    <row r="34" customFormat="false" ht="15.75" hidden="false" customHeight="false" outlineLevel="0" collapsed="false">
      <c r="A34" s="82" t="s">
        <v>71</v>
      </c>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3" t="s">
        <v>72</v>
      </c>
      <c r="AG34" s="83"/>
      <c r="AH34" s="83"/>
      <c r="AI34" s="83"/>
      <c r="AJ34" s="84"/>
      <c r="AK34" s="85"/>
      <c r="AL34" s="85"/>
      <c r="AM34" s="85"/>
      <c r="AN34" s="85"/>
      <c r="AO34" s="85"/>
      <c r="AP34" s="85"/>
      <c r="AQ34" s="86"/>
      <c r="AR34" s="84"/>
      <c r="AS34" s="85"/>
      <c r="AT34" s="85"/>
      <c r="AU34" s="85"/>
      <c r="AV34" s="86"/>
      <c r="AW34" s="70"/>
      <c r="AX34" s="70"/>
      <c r="AY34" s="70"/>
      <c r="AZ34" s="70"/>
      <c r="BA34" s="70"/>
      <c r="BB34" s="70"/>
      <c r="BC34" s="70"/>
      <c r="BD34" s="87"/>
      <c r="BE34" s="88"/>
      <c r="BF34" s="88"/>
      <c r="BG34" s="88"/>
      <c r="BH34" s="88"/>
      <c r="BI34" s="88"/>
      <c r="BJ34" s="89"/>
      <c r="BK34" s="87"/>
      <c r="BL34" s="88"/>
      <c r="BM34" s="88"/>
      <c r="BN34" s="88"/>
      <c r="BO34" s="88"/>
      <c r="BP34" s="88"/>
      <c r="BQ34" s="89"/>
      <c r="BR34" s="90"/>
      <c r="BS34" s="91"/>
      <c r="BT34" s="91"/>
      <c r="BU34" s="91"/>
      <c r="BV34" s="91"/>
      <c r="BW34" s="91"/>
      <c r="BX34" s="92"/>
      <c r="CB34" s="40"/>
      <c r="CC34" s="40"/>
      <c r="CD34" s="40"/>
    </row>
    <row r="35" customFormat="false" ht="15.75" hidden="false" customHeight="false" outlineLevel="0" collapsed="false">
      <c r="A35" s="93" t="s">
        <v>73</v>
      </c>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67" t="s">
        <v>74</v>
      </c>
      <c r="AG35" s="67"/>
      <c r="AH35" s="67"/>
      <c r="AI35" s="67"/>
      <c r="AJ35" s="68" t="s">
        <v>75</v>
      </c>
      <c r="AK35" s="68"/>
      <c r="AL35" s="68"/>
      <c r="AM35" s="68"/>
      <c r="AN35" s="68"/>
      <c r="AO35" s="68"/>
      <c r="AP35" s="68"/>
      <c r="AQ35" s="68"/>
      <c r="AR35" s="68"/>
      <c r="AS35" s="68"/>
      <c r="AT35" s="68"/>
      <c r="AU35" s="68"/>
      <c r="AV35" s="68"/>
      <c r="AW35" s="80" t="n">
        <f aca="false">AW36+AW38</f>
        <v>5434900</v>
      </c>
      <c r="AX35" s="80"/>
      <c r="AY35" s="80"/>
      <c r="AZ35" s="80"/>
      <c r="BA35" s="80"/>
      <c r="BB35" s="80"/>
      <c r="BC35" s="80"/>
      <c r="BD35" s="80" t="n">
        <f aca="false">BD36+BD38</f>
        <v>5707000</v>
      </c>
      <c r="BE35" s="80"/>
      <c r="BF35" s="80"/>
      <c r="BG35" s="80"/>
      <c r="BH35" s="80"/>
      <c r="BI35" s="80"/>
      <c r="BJ35" s="80"/>
      <c r="BK35" s="80" t="n">
        <f aca="false">BK36+BK38</f>
        <v>5700200</v>
      </c>
      <c r="BL35" s="80"/>
      <c r="BM35" s="80"/>
      <c r="BN35" s="80"/>
      <c r="BO35" s="80"/>
      <c r="BP35" s="80"/>
      <c r="BQ35" s="80"/>
      <c r="BR35" s="71"/>
      <c r="BS35" s="71"/>
      <c r="BT35" s="71"/>
      <c r="BU35" s="71"/>
      <c r="BV35" s="71"/>
      <c r="BW35" s="71"/>
      <c r="BX35" s="71"/>
      <c r="CA35" s="1" t="s">
        <v>76</v>
      </c>
      <c r="CB35" s="40"/>
      <c r="CC35" s="40"/>
      <c r="CD35" s="40"/>
    </row>
    <row r="36" customFormat="false" ht="48.75" hidden="false" customHeight="true" outlineLevel="0" collapsed="false">
      <c r="A36" s="94" t="s">
        <v>77</v>
      </c>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67" t="s">
        <v>78</v>
      </c>
      <c r="AG36" s="67"/>
      <c r="AH36" s="67"/>
      <c r="AI36" s="67"/>
      <c r="AJ36" s="68" t="s">
        <v>75</v>
      </c>
      <c r="AK36" s="68"/>
      <c r="AL36" s="68"/>
      <c r="AM36" s="68"/>
      <c r="AN36" s="68"/>
      <c r="AO36" s="68"/>
      <c r="AP36" s="68"/>
      <c r="AQ36" s="68"/>
      <c r="AR36" s="68" t="s">
        <v>79</v>
      </c>
      <c r="AS36" s="68"/>
      <c r="AT36" s="68"/>
      <c r="AU36" s="68"/>
      <c r="AV36" s="68"/>
      <c r="AW36" s="69" t="n">
        <f aca="false">2705000+2434100+45800</f>
        <v>5184900</v>
      </c>
      <c r="AX36" s="69"/>
      <c r="AY36" s="69"/>
      <c r="AZ36" s="69"/>
      <c r="BA36" s="69"/>
      <c r="BB36" s="69"/>
      <c r="BC36" s="69"/>
      <c r="BD36" s="69" t="n">
        <f aca="false">2821500+2885500</f>
        <v>5707000</v>
      </c>
      <c r="BE36" s="69"/>
      <c r="BF36" s="69"/>
      <c r="BG36" s="69"/>
      <c r="BH36" s="69"/>
      <c r="BI36" s="69"/>
      <c r="BJ36" s="69"/>
      <c r="BK36" s="69" t="n">
        <f aca="false">2904100+1509700+1286400</f>
        <v>5700200</v>
      </c>
      <c r="BL36" s="69"/>
      <c r="BM36" s="69"/>
      <c r="BN36" s="69"/>
      <c r="BO36" s="69"/>
      <c r="BP36" s="69"/>
      <c r="BQ36" s="69"/>
      <c r="BR36" s="71"/>
      <c r="BS36" s="71"/>
      <c r="BT36" s="71"/>
      <c r="BU36" s="71"/>
      <c r="BV36" s="71"/>
      <c r="BW36" s="71"/>
      <c r="BX36" s="71"/>
      <c r="CA36" s="1" t="n">
        <v>4</v>
      </c>
      <c r="CB36" s="40"/>
      <c r="CC36" s="40"/>
      <c r="CD36" s="40"/>
    </row>
    <row r="37" customFormat="false" ht="36" hidden="true" customHeight="true" outlineLevel="0" collapsed="false">
      <c r="A37" s="95" t="s">
        <v>80</v>
      </c>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67" t="s">
        <v>81</v>
      </c>
      <c r="AG37" s="67"/>
      <c r="AH37" s="67"/>
      <c r="AI37" s="67"/>
      <c r="AJ37" s="68" t="s">
        <v>75</v>
      </c>
      <c r="AK37" s="68"/>
      <c r="AL37" s="68"/>
      <c r="AM37" s="68"/>
      <c r="AN37" s="68"/>
      <c r="AO37" s="68"/>
      <c r="AP37" s="68"/>
      <c r="AQ37" s="68"/>
      <c r="AR37" s="68"/>
      <c r="AS37" s="68"/>
      <c r="AT37" s="68"/>
      <c r="AU37" s="68"/>
      <c r="AV37" s="68"/>
      <c r="AW37" s="70"/>
      <c r="AX37" s="70"/>
      <c r="AY37" s="70"/>
      <c r="AZ37" s="70"/>
      <c r="BA37" s="70"/>
      <c r="BB37" s="70"/>
      <c r="BC37" s="70"/>
      <c r="BD37" s="70"/>
      <c r="BE37" s="70"/>
      <c r="BF37" s="70"/>
      <c r="BG37" s="70"/>
      <c r="BH37" s="70"/>
      <c r="BI37" s="70"/>
      <c r="BJ37" s="70"/>
      <c r="BK37" s="70"/>
      <c r="BL37" s="70"/>
      <c r="BM37" s="70"/>
      <c r="BN37" s="70"/>
      <c r="BO37" s="70"/>
      <c r="BP37" s="70"/>
      <c r="BQ37" s="70"/>
      <c r="BR37" s="71"/>
      <c r="BS37" s="71"/>
      <c r="BT37" s="71"/>
      <c r="BU37" s="71"/>
      <c r="BV37" s="71"/>
      <c r="BW37" s="71"/>
      <c r="BX37" s="71"/>
      <c r="CB37" s="40"/>
      <c r="CC37" s="40"/>
      <c r="CD37" s="40"/>
    </row>
    <row r="38" customFormat="false" ht="15.75" hidden="false" customHeight="false" outlineLevel="0" collapsed="false">
      <c r="A38" s="96" t="s">
        <v>82</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67" t="s">
        <v>83</v>
      </c>
      <c r="AG38" s="67"/>
      <c r="AH38" s="67"/>
      <c r="AI38" s="67"/>
      <c r="AJ38" s="68" t="s">
        <v>75</v>
      </c>
      <c r="AK38" s="68"/>
      <c r="AL38" s="68"/>
      <c r="AM38" s="68"/>
      <c r="AN38" s="68"/>
      <c r="AO38" s="68"/>
      <c r="AP38" s="68"/>
      <c r="AQ38" s="68"/>
      <c r="AR38" s="68"/>
      <c r="AS38" s="68"/>
      <c r="AT38" s="68"/>
      <c r="AU38" s="68"/>
      <c r="AV38" s="68"/>
      <c r="AW38" s="69" t="n">
        <v>250000</v>
      </c>
      <c r="AX38" s="69"/>
      <c r="AY38" s="69"/>
      <c r="AZ38" s="69"/>
      <c r="BA38" s="69"/>
      <c r="BB38" s="69"/>
      <c r="BC38" s="69"/>
      <c r="BD38" s="69"/>
      <c r="BE38" s="69"/>
      <c r="BF38" s="69"/>
      <c r="BG38" s="69"/>
      <c r="BH38" s="69"/>
      <c r="BI38" s="69"/>
      <c r="BJ38" s="69"/>
      <c r="BK38" s="69"/>
      <c r="BL38" s="69"/>
      <c r="BM38" s="69"/>
      <c r="BN38" s="69"/>
      <c r="BO38" s="69"/>
      <c r="BP38" s="69"/>
      <c r="BQ38" s="69"/>
      <c r="BR38" s="71"/>
      <c r="BS38" s="71"/>
      <c r="BT38" s="71"/>
      <c r="BU38" s="71"/>
      <c r="BV38" s="71"/>
      <c r="BW38" s="71"/>
      <c r="BX38" s="71"/>
      <c r="CA38" s="1" t="n">
        <v>2</v>
      </c>
      <c r="CB38" s="40"/>
      <c r="CC38" s="40"/>
      <c r="CD38" s="40"/>
    </row>
    <row r="39" customFormat="false" ht="15.75" hidden="true" customHeight="true" outlineLevel="0" collapsed="false">
      <c r="A39" s="97" t="s">
        <v>84</v>
      </c>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67" t="s">
        <v>85</v>
      </c>
      <c r="AG39" s="67"/>
      <c r="AH39" s="67"/>
      <c r="AI39" s="67"/>
      <c r="AJ39" s="68" t="s">
        <v>86</v>
      </c>
      <c r="AK39" s="68"/>
      <c r="AL39" s="68"/>
      <c r="AM39" s="68"/>
      <c r="AN39" s="68"/>
      <c r="AO39" s="68"/>
      <c r="AP39" s="68"/>
      <c r="AQ39" s="68"/>
      <c r="AR39" s="68"/>
      <c r="AS39" s="68"/>
      <c r="AT39" s="68"/>
      <c r="AU39" s="68"/>
      <c r="AV39" s="68"/>
      <c r="AW39" s="70"/>
      <c r="AX39" s="70"/>
      <c r="AY39" s="70"/>
      <c r="AZ39" s="70"/>
      <c r="BA39" s="70"/>
      <c r="BB39" s="70"/>
      <c r="BC39" s="70"/>
      <c r="BD39" s="70"/>
      <c r="BE39" s="70"/>
      <c r="BF39" s="70"/>
      <c r="BG39" s="70"/>
      <c r="BH39" s="70"/>
      <c r="BI39" s="70"/>
      <c r="BJ39" s="70"/>
      <c r="BK39" s="70"/>
      <c r="BL39" s="70"/>
      <c r="BM39" s="70"/>
      <c r="BN39" s="70"/>
      <c r="BO39" s="70"/>
      <c r="BP39" s="70"/>
      <c r="BQ39" s="70"/>
      <c r="BR39" s="71"/>
      <c r="BS39" s="71"/>
      <c r="BT39" s="71"/>
      <c r="BU39" s="71"/>
      <c r="BV39" s="71"/>
      <c r="BW39" s="71"/>
      <c r="BX39" s="71"/>
      <c r="CB39" s="40"/>
      <c r="CC39" s="40"/>
      <c r="CD39" s="40"/>
    </row>
    <row r="40" customFormat="false" ht="15.75" hidden="true" customHeight="false" outlineLevel="0" collapsed="false">
      <c r="A40" s="98" t="s">
        <v>68</v>
      </c>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67" t="s">
        <v>87</v>
      </c>
      <c r="AG40" s="67"/>
      <c r="AH40" s="67"/>
      <c r="AI40" s="67"/>
      <c r="AJ40" s="68" t="s">
        <v>86</v>
      </c>
      <c r="AK40" s="68"/>
      <c r="AL40" s="68"/>
      <c r="AM40" s="68"/>
      <c r="AN40" s="68"/>
      <c r="AO40" s="68"/>
      <c r="AP40" s="68"/>
      <c r="AQ40" s="68"/>
      <c r="AR40" s="68"/>
      <c r="AS40" s="68"/>
      <c r="AT40" s="68"/>
      <c r="AU40" s="68"/>
      <c r="AV40" s="68"/>
      <c r="AW40" s="70"/>
      <c r="AX40" s="70"/>
      <c r="AY40" s="70"/>
      <c r="AZ40" s="70"/>
      <c r="BA40" s="70"/>
      <c r="BB40" s="70"/>
      <c r="BC40" s="70"/>
      <c r="BD40" s="70"/>
      <c r="BE40" s="70"/>
      <c r="BF40" s="70"/>
      <c r="BG40" s="70"/>
      <c r="BH40" s="70"/>
      <c r="BI40" s="70"/>
      <c r="BJ40" s="70"/>
      <c r="BK40" s="70"/>
      <c r="BL40" s="70"/>
      <c r="BM40" s="70"/>
      <c r="BN40" s="70"/>
      <c r="BO40" s="70"/>
      <c r="BP40" s="70"/>
      <c r="BQ40" s="70"/>
      <c r="BR40" s="71"/>
      <c r="BS40" s="71"/>
      <c r="BT40" s="71"/>
      <c r="BU40" s="71"/>
      <c r="BV40" s="71"/>
      <c r="BW40" s="71"/>
      <c r="BX40" s="71"/>
      <c r="CB40" s="40"/>
      <c r="CC40" s="40"/>
      <c r="CD40" s="40"/>
    </row>
    <row r="41" customFormat="false" ht="15.75" hidden="true" customHeight="false" outlineLevel="0" collapsed="false">
      <c r="A41" s="99"/>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67"/>
      <c r="AG41" s="67"/>
      <c r="AH41" s="67"/>
      <c r="AI41" s="67"/>
      <c r="AJ41" s="68"/>
      <c r="AK41" s="68"/>
      <c r="AL41" s="68"/>
      <c r="AM41" s="68"/>
      <c r="AN41" s="68"/>
      <c r="AO41" s="68"/>
      <c r="AP41" s="68"/>
      <c r="AQ41" s="68"/>
      <c r="AR41" s="68"/>
      <c r="AS41" s="68"/>
      <c r="AT41" s="68"/>
      <c r="AU41" s="68"/>
      <c r="AV41" s="68"/>
      <c r="AW41" s="70"/>
      <c r="AX41" s="70"/>
      <c r="AY41" s="70"/>
      <c r="AZ41" s="70"/>
      <c r="BA41" s="70"/>
      <c r="BB41" s="70"/>
      <c r="BC41" s="70"/>
      <c r="BD41" s="70"/>
      <c r="BE41" s="70"/>
      <c r="BF41" s="70"/>
      <c r="BG41" s="70"/>
      <c r="BH41" s="70"/>
      <c r="BI41" s="70"/>
      <c r="BJ41" s="70"/>
      <c r="BK41" s="70"/>
      <c r="BL41" s="70"/>
      <c r="BM41" s="70"/>
      <c r="BN41" s="70"/>
      <c r="BO41" s="70"/>
      <c r="BP41" s="70"/>
      <c r="BQ41" s="70"/>
      <c r="BR41" s="71"/>
      <c r="BS41" s="71"/>
      <c r="BT41" s="71"/>
      <c r="BU41" s="71"/>
      <c r="BV41" s="71"/>
      <c r="BW41" s="71"/>
      <c r="BX41" s="71"/>
      <c r="CB41" s="40"/>
      <c r="CC41" s="40"/>
      <c r="CD41" s="40"/>
    </row>
    <row r="42" customFormat="false" ht="15.75" hidden="false" customHeight="true" outlineLevel="0" collapsed="false">
      <c r="A42" s="100" t="s">
        <v>88</v>
      </c>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67" t="s">
        <v>89</v>
      </c>
      <c r="AG42" s="67"/>
      <c r="AH42" s="67"/>
      <c r="AI42" s="67"/>
      <c r="AJ42" s="68" t="s">
        <v>90</v>
      </c>
      <c r="AK42" s="68"/>
      <c r="AL42" s="68"/>
      <c r="AM42" s="68"/>
      <c r="AN42" s="68"/>
      <c r="AO42" s="68"/>
      <c r="AP42" s="68"/>
      <c r="AQ42" s="68"/>
      <c r="AR42" s="68"/>
      <c r="AS42" s="68"/>
      <c r="AT42" s="68"/>
      <c r="AU42" s="68"/>
      <c r="AV42" s="68"/>
      <c r="AW42" s="80" t="n">
        <f aca="false">AW43+AW45</f>
        <v>0</v>
      </c>
      <c r="AX42" s="80"/>
      <c r="AY42" s="80"/>
      <c r="AZ42" s="80"/>
      <c r="BA42" s="80"/>
      <c r="BB42" s="80"/>
      <c r="BC42" s="80"/>
      <c r="BD42" s="80" t="n">
        <f aca="false">BD43+BD45</f>
        <v>0</v>
      </c>
      <c r="BE42" s="80"/>
      <c r="BF42" s="80"/>
      <c r="BG42" s="80"/>
      <c r="BH42" s="80"/>
      <c r="BI42" s="80"/>
      <c r="BJ42" s="80"/>
      <c r="BK42" s="80" t="n">
        <f aca="false">BK43+BK45</f>
        <v>0</v>
      </c>
      <c r="BL42" s="80"/>
      <c r="BM42" s="80"/>
      <c r="BN42" s="80"/>
      <c r="BO42" s="80"/>
      <c r="BP42" s="80"/>
      <c r="BQ42" s="80"/>
      <c r="BR42" s="71"/>
      <c r="BS42" s="71"/>
      <c r="BT42" s="71"/>
      <c r="BU42" s="71"/>
      <c r="BV42" s="71"/>
      <c r="BW42" s="71"/>
      <c r="BX42" s="71"/>
      <c r="CA42" s="1" t="n">
        <v>5</v>
      </c>
      <c r="CB42" s="40"/>
      <c r="CC42" s="40"/>
      <c r="CD42" s="40"/>
    </row>
    <row r="43" customFormat="false" ht="15.75" hidden="false" customHeight="false" outlineLevel="0" collapsed="false">
      <c r="A43" s="81" t="s">
        <v>68</v>
      </c>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67" t="s">
        <v>91</v>
      </c>
      <c r="AG43" s="67"/>
      <c r="AH43" s="67"/>
      <c r="AI43" s="67"/>
      <c r="AJ43" s="68" t="s">
        <v>90</v>
      </c>
      <c r="AK43" s="68"/>
      <c r="AL43" s="68"/>
      <c r="AM43" s="68"/>
      <c r="AN43" s="68"/>
      <c r="AO43" s="68"/>
      <c r="AP43" s="68"/>
      <c r="AQ43" s="68"/>
      <c r="AR43" s="68"/>
      <c r="AS43" s="68"/>
      <c r="AT43" s="68"/>
      <c r="AU43" s="68"/>
      <c r="AV43" s="68"/>
      <c r="AW43" s="69"/>
      <c r="AX43" s="69"/>
      <c r="AY43" s="69"/>
      <c r="AZ43" s="69"/>
      <c r="BA43" s="69"/>
      <c r="BB43" s="69"/>
      <c r="BC43" s="69"/>
      <c r="BD43" s="69"/>
      <c r="BE43" s="69"/>
      <c r="BF43" s="69"/>
      <c r="BG43" s="69"/>
      <c r="BH43" s="69"/>
      <c r="BI43" s="69"/>
      <c r="BJ43" s="69"/>
      <c r="BK43" s="69"/>
      <c r="BL43" s="69"/>
      <c r="BM43" s="69"/>
      <c r="BN43" s="69"/>
      <c r="BO43" s="69"/>
      <c r="BP43" s="69"/>
      <c r="BQ43" s="69"/>
      <c r="BR43" s="71"/>
      <c r="BS43" s="71"/>
      <c r="BT43" s="71"/>
      <c r="BU43" s="71"/>
      <c r="BV43" s="71"/>
      <c r="BW43" s="71"/>
      <c r="BX43" s="71"/>
      <c r="CB43" s="40"/>
      <c r="CC43" s="40"/>
      <c r="CD43" s="40"/>
    </row>
    <row r="44" customFormat="false" ht="15.75" hidden="false" customHeight="false" outlineLevel="0" collapsed="false">
      <c r="A44" s="99" t="s">
        <v>92</v>
      </c>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67"/>
      <c r="AG44" s="67"/>
      <c r="AH44" s="67"/>
      <c r="AI44" s="67"/>
      <c r="AJ44" s="68"/>
      <c r="AK44" s="68"/>
      <c r="AL44" s="68"/>
      <c r="AM44" s="68"/>
      <c r="AN44" s="68"/>
      <c r="AO44" s="68"/>
      <c r="AP44" s="68"/>
      <c r="AQ44" s="68"/>
      <c r="AR44" s="68"/>
      <c r="AS44" s="68"/>
      <c r="AT44" s="68"/>
      <c r="AU44" s="68"/>
      <c r="AV44" s="68"/>
      <c r="AW44" s="69"/>
      <c r="AX44" s="69"/>
      <c r="AY44" s="69"/>
      <c r="AZ44" s="69"/>
      <c r="BA44" s="69"/>
      <c r="BB44" s="69"/>
      <c r="BC44" s="69"/>
      <c r="BD44" s="69"/>
      <c r="BE44" s="69"/>
      <c r="BF44" s="69"/>
      <c r="BG44" s="69"/>
      <c r="BH44" s="69"/>
      <c r="BI44" s="69"/>
      <c r="BJ44" s="69"/>
      <c r="BK44" s="69"/>
      <c r="BL44" s="69"/>
      <c r="BM44" s="69"/>
      <c r="BN44" s="69"/>
      <c r="BO44" s="69"/>
      <c r="BP44" s="69"/>
      <c r="BQ44" s="69"/>
      <c r="BR44" s="71"/>
      <c r="BS44" s="71"/>
      <c r="BT44" s="71"/>
      <c r="BU44" s="71"/>
      <c r="BV44" s="71"/>
      <c r="BW44" s="71"/>
      <c r="BX44" s="71"/>
      <c r="CB44" s="40"/>
      <c r="CC44" s="40"/>
      <c r="CD44" s="40"/>
    </row>
    <row r="45" customFormat="false" ht="15.75" hidden="false" customHeight="true" outlineLevel="0" collapsed="false">
      <c r="A45" s="101" t="s">
        <v>93</v>
      </c>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67" t="s">
        <v>94</v>
      </c>
      <c r="AG45" s="67"/>
      <c r="AH45" s="67"/>
      <c r="AI45" s="67"/>
      <c r="AJ45" s="68" t="s">
        <v>90</v>
      </c>
      <c r="AK45" s="68"/>
      <c r="AL45" s="68"/>
      <c r="AM45" s="68"/>
      <c r="AN45" s="68"/>
      <c r="AO45" s="68"/>
      <c r="AP45" s="68"/>
      <c r="AQ45" s="68"/>
      <c r="AR45" s="68"/>
      <c r="AS45" s="68"/>
      <c r="AT45" s="68"/>
      <c r="AU45" s="68"/>
      <c r="AV45" s="68"/>
      <c r="AW45" s="69"/>
      <c r="AX45" s="69"/>
      <c r="AY45" s="69"/>
      <c r="AZ45" s="69"/>
      <c r="BA45" s="69"/>
      <c r="BB45" s="69"/>
      <c r="BC45" s="69"/>
      <c r="BD45" s="69"/>
      <c r="BE45" s="69"/>
      <c r="BF45" s="69"/>
      <c r="BG45" s="69"/>
      <c r="BH45" s="69"/>
      <c r="BI45" s="69"/>
      <c r="BJ45" s="69"/>
      <c r="BK45" s="69"/>
      <c r="BL45" s="69"/>
      <c r="BM45" s="69"/>
      <c r="BN45" s="69"/>
      <c r="BO45" s="69"/>
      <c r="BP45" s="69"/>
      <c r="BQ45" s="69"/>
      <c r="BR45" s="71"/>
      <c r="BS45" s="71"/>
      <c r="BT45" s="71"/>
      <c r="BU45" s="71"/>
      <c r="BV45" s="71"/>
      <c r="BW45" s="71"/>
      <c r="BX45" s="71"/>
      <c r="CB45" s="40"/>
      <c r="CC45" s="40"/>
      <c r="CD45" s="40"/>
    </row>
    <row r="46" customFormat="false" ht="12" hidden="false" customHeight="true" outlineLevel="0" collapsed="false">
      <c r="A46" s="102"/>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67"/>
      <c r="AG46" s="67"/>
      <c r="AH46" s="67"/>
      <c r="AI46" s="67"/>
      <c r="AJ46" s="68"/>
      <c r="AK46" s="68"/>
      <c r="AL46" s="68"/>
      <c r="AM46" s="68"/>
      <c r="AN46" s="68"/>
      <c r="AO46" s="68"/>
      <c r="AP46" s="68"/>
      <c r="AQ46" s="68"/>
      <c r="AR46" s="68"/>
      <c r="AS46" s="68"/>
      <c r="AT46" s="68"/>
      <c r="AU46" s="68"/>
      <c r="AV46" s="68"/>
      <c r="AW46" s="70"/>
      <c r="AX46" s="70"/>
      <c r="AY46" s="70"/>
      <c r="AZ46" s="70"/>
      <c r="BA46" s="70"/>
      <c r="BB46" s="70"/>
      <c r="BC46" s="70"/>
      <c r="BD46" s="70"/>
      <c r="BE46" s="70"/>
      <c r="BF46" s="70"/>
      <c r="BG46" s="70"/>
      <c r="BH46" s="70"/>
      <c r="BI46" s="70"/>
      <c r="BJ46" s="70"/>
      <c r="BK46" s="70"/>
      <c r="BL46" s="70"/>
      <c r="BM46" s="70"/>
      <c r="BN46" s="70"/>
      <c r="BO46" s="70"/>
      <c r="BP46" s="70"/>
      <c r="BQ46" s="70"/>
      <c r="BR46" s="71"/>
      <c r="BS46" s="71"/>
      <c r="BT46" s="71"/>
      <c r="BU46" s="71"/>
      <c r="BV46" s="71"/>
      <c r="BW46" s="71"/>
      <c r="BX46" s="71"/>
      <c r="CB46" s="40"/>
      <c r="CC46" s="40"/>
      <c r="CD46" s="40"/>
    </row>
    <row r="47" customFormat="false" ht="15.75" hidden="true" customHeight="true" outlineLevel="0" collapsed="false">
      <c r="A47" s="103" t="s">
        <v>95</v>
      </c>
      <c r="B47" s="103"/>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67" t="s">
        <v>96</v>
      </c>
      <c r="AG47" s="67"/>
      <c r="AH47" s="67"/>
      <c r="AI47" s="67"/>
      <c r="AJ47" s="68" t="s">
        <v>97</v>
      </c>
      <c r="AK47" s="68"/>
      <c r="AL47" s="68"/>
      <c r="AM47" s="68"/>
      <c r="AN47" s="68"/>
      <c r="AO47" s="68"/>
      <c r="AP47" s="68"/>
      <c r="AQ47" s="68"/>
      <c r="AR47" s="68"/>
      <c r="AS47" s="68"/>
      <c r="AT47" s="68"/>
      <c r="AU47" s="68"/>
      <c r="AV47" s="68"/>
      <c r="AW47" s="70"/>
      <c r="AX47" s="70"/>
      <c r="AY47" s="70"/>
      <c r="AZ47" s="70"/>
      <c r="BA47" s="70"/>
      <c r="BB47" s="70"/>
      <c r="BC47" s="70"/>
      <c r="BD47" s="70"/>
      <c r="BE47" s="70"/>
      <c r="BF47" s="70"/>
      <c r="BG47" s="70"/>
      <c r="BH47" s="70"/>
      <c r="BI47" s="70"/>
      <c r="BJ47" s="70"/>
      <c r="BK47" s="70"/>
      <c r="BL47" s="70"/>
      <c r="BM47" s="70"/>
      <c r="BN47" s="70"/>
      <c r="BO47" s="70"/>
      <c r="BP47" s="70"/>
      <c r="BQ47" s="70"/>
      <c r="BR47" s="71"/>
      <c r="BS47" s="71"/>
      <c r="BT47" s="71"/>
      <c r="BU47" s="71"/>
      <c r="BV47" s="71"/>
      <c r="BW47" s="71"/>
      <c r="BX47" s="71"/>
      <c r="CB47" s="40"/>
      <c r="CC47" s="40"/>
      <c r="CD47" s="40"/>
    </row>
    <row r="48" customFormat="false" ht="15.75" hidden="true" customHeight="true" outlineLevel="0" collapsed="false">
      <c r="A48" s="104" t="s">
        <v>68</v>
      </c>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5"/>
      <c r="AG48" s="105"/>
      <c r="AH48" s="105"/>
      <c r="AI48" s="105"/>
      <c r="AJ48" s="68"/>
      <c r="AK48" s="68"/>
      <c r="AL48" s="68"/>
      <c r="AM48" s="68"/>
      <c r="AN48" s="68"/>
      <c r="AO48" s="68"/>
      <c r="AP48" s="68"/>
      <c r="AQ48" s="68"/>
      <c r="AR48" s="68"/>
      <c r="AS48" s="68"/>
      <c r="AT48" s="68"/>
      <c r="AU48" s="68"/>
      <c r="AV48" s="68"/>
      <c r="AW48" s="70"/>
      <c r="AX48" s="70"/>
      <c r="AY48" s="70"/>
      <c r="AZ48" s="70"/>
      <c r="BA48" s="70"/>
      <c r="BB48" s="70"/>
      <c r="BC48" s="70"/>
      <c r="BD48" s="70"/>
      <c r="BE48" s="70"/>
      <c r="BF48" s="70"/>
      <c r="BG48" s="70"/>
      <c r="BH48" s="70"/>
      <c r="BI48" s="70"/>
      <c r="BJ48" s="70"/>
      <c r="BK48" s="70"/>
      <c r="BL48" s="70"/>
      <c r="BM48" s="70"/>
      <c r="BN48" s="70"/>
      <c r="BO48" s="70"/>
      <c r="BP48" s="70"/>
      <c r="BQ48" s="70"/>
      <c r="BR48" s="71"/>
      <c r="BS48" s="71"/>
      <c r="BT48" s="71"/>
      <c r="BU48" s="71"/>
      <c r="BV48" s="71"/>
      <c r="BW48" s="71"/>
      <c r="BX48" s="71"/>
      <c r="CB48" s="40"/>
      <c r="CC48" s="40"/>
      <c r="CD48" s="40"/>
    </row>
    <row r="49" customFormat="false" ht="15.75" hidden="true" customHeight="false" outlineLevel="0" collapsed="false">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5"/>
      <c r="AG49" s="105"/>
      <c r="AH49" s="105"/>
      <c r="AI49" s="105"/>
      <c r="AJ49" s="68"/>
      <c r="AK49" s="68"/>
      <c r="AL49" s="68"/>
      <c r="AM49" s="68"/>
      <c r="AN49" s="68"/>
      <c r="AO49" s="68"/>
      <c r="AP49" s="68"/>
      <c r="AQ49" s="68"/>
      <c r="AR49" s="68"/>
      <c r="AS49" s="68"/>
      <c r="AT49" s="68"/>
      <c r="AU49" s="68"/>
      <c r="AV49" s="68"/>
      <c r="AW49" s="70"/>
      <c r="AX49" s="70"/>
      <c r="AY49" s="70"/>
      <c r="AZ49" s="70"/>
      <c r="BA49" s="70"/>
      <c r="BB49" s="70"/>
      <c r="BC49" s="70"/>
      <c r="BD49" s="70"/>
      <c r="BE49" s="70"/>
      <c r="BF49" s="70"/>
      <c r="BG49" s="70"/>
      <c r="BH49" s="70"/>
      <c r="BI49" s="70"/>
      <c r="BJ49" s="70"/>
      <c r="BK49" s="70"/>
      <c r="BL49" s="70"/>
      <c r="BM49" s="70"/>
      <c r="BN49" s="70"/>
      <c r="BO49" s="70"/>
      <c r="BP49" s="70"/>
      <c r="BQ49" s="70"/>
      <c r="BR49" s="71"/>
      <c r="BS49" s="71"/>
      <c r="BT49" s="71"/>
      <c r="BU49" s="71"/>
      <c r="BV49" s="71"/>
      <c r="BW49" s="71"/>
      <c r="BX49" s="71"/>
      <c r="CB49" s="40"/>
      <c r="CC49" s="40"/>
      <c r="CD49" s="40"/>
    </row>
    <row r="50" customFormat="false" ht="15.75" hidden="true" customHeight="true" outlineLevel="0" collapsed="false">
      <c r="A50" s="103" t="s">
        <v>98</v>
      </c>
      <c r="B50" s="103"/>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67" t="s">
        <v>99</v>
      </c>
      <c r="AG50" s="67"/>
      <c r="AH50" s="67"/>
      <c r="AI50" s="67"/>
      <c r="AJ50" s="68"/>
      <c r="AK50" s="68"/>
      <c r="AL50" s="68"/>
      <c r="AM50" s="68"/>
      <c r="AN50" s="68"/>
      <c r="AO50" s="68"/>
      <c r="AP50" s="68"/>
      <c r="AQ50" s="68"/>
      <c r="AR50" s="68"/>
      <c r="AS50" s="68"/>
      <c r="AT50" s="68"/>
      <c r="AU50" s="68"/>
      <c r="AV50" s="68"/>
      <c r="AW50" s="70"/>
      <c r="AX50" s="70"/>
      <c r="AY50" s="70"/>
      <c r="AZ50" s="70"/>
      <c r="BA50" s="70"/>
      <c r="BB50" s="70"/>
      <c r="BC50" s="70"/>
      <c r="BD50" s="70"/>
      <c r="BE50" s="70"/>
      <c r="BF50" s="70"/>
      <c r="BG50" s="70"/>
      <c r="BH50" s="70"/>
      <c r="BI50" s="70"/>
      <c r="BJ50" s="70"/>
      <c r="BK50" s="70"/>
      <c r="BL50" s="70"/>
      <c r="BM50" s="70"/>
      <c r="BN50" s="70"/>
      <c r="BO50" s="70"/>
      <c r="BP50" s="70"/>
      <c r="BQ50" s="70"/>
      <c r="BR50" s="71"/>
      <c r="BS50" s="71"/>
      <c r="BT50" s="71"/>
      <c r="BU50" s="71"/>
      <c r="BV50" s="71"/>
      <c r="BW50" s="71"/>
      <c r="BX50" s="71"/>
      <c r="CB50" s="40"/>
      <c r="CC50" s="40"/>
      <c r="CD50" s="40"/>
    </row>
    <row r="51" customFormat="false" ht="15.75" hidden="true" customHeight="true" outlineLevel="0" collapsed="false">
      <c r="A51" s="104" t="s">
        <v>68</v>
      </c>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5"/>
      <c r="AG51" s="105"/>
      <c r="AH51" s="105"/>
      <c r="AI51" s="105"/>
      <c r="AJ51" s="68"/>
      <c r="AK51" s="68"/>
      <c r="AL51" s="68"/>
      <c r="AM51" s="68"/>
      <c r="AN51" s="68"/>
      <c r="AO51" s="68"/>
      <c r="AP51" s="68"/>
      <c r="AQ51" s="68"/>
      <c r="AR51" s="68"/>
      <c r="AS51" s="68"/>
      <c r="AT51" s="68"/>
      <c r="AU51" s="68"/>
      <c r="AV51" s="68"/>
      <c r="AW51" s="70"/>
      <c r="AX51" s="70"/>
      <c r="AY51" s="70"/>
      <c r="AZ51" s="70"/>
      <c r="BA51" s="70"/>
      <c r="BB51" s="70"/>
      <c r="BC51" s="70"/>
      <c r="BD51" s="70"/>
      <c r="BE51" s="70"/>
      <c r="BF51" s="70"/>
      <c r="BG51" s="70"/>
      <c r="BH51" s="70"/>
      <c r="BI51" s="70"/>
      <c r="BJ51" s="70"/>
      <c r="BK51" s="70"/>
      <c r="BL51" s="70"/>
      <c r="BM51" s="70"/>
      <c r="BN51" s="70"/>
      <c r="BO51" s="70"/>
      <c r="BP51" s="70"/>
      <c r="BQ51" s="70"/>
      <c r="BR51" s="71"/>
      <c r="BS51" s="71"/>
      <c r="BT51" s="71"/>
      <c r="BU51" s="71"/>
      <c r="BV51" s="71"/>
      <c r="BW51" s="71"/>
      <c r="BX51" s="71"/>
      <c r="CB51" s="40"/>
      <c r="CC51" s="40"/>
      <c r="CD51" s="40"/>
    </row>
    <row r="52" customFormat="false" ht="15.75" hidden="true" customHeight="false" outlineLevel="0" collapsed="false">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5"/>
      <c r="AG52" s="105"/>
      <c r="AH52" s="105"/>
      <c r="AI52" s="105"/>
      <c r="AJ52" s="68"/>
      <c r="AK52" s="68"/>
      <c r="AL52" s="68"/>
      <c r="AM52" s="68"/>
      <c r="AN52" s="68"/>
      <c r="AO52" s="68"/>
      <c r="AP52" s="68"/>
      <c r="AQ52" s="68"/>
      <c r="AR52" s="68"/>
      <c r="AS52" s="68"/>
      <c r="AT52" s="68"/>
      <c r="AU52" s="68"/>
      <c r="AV52" s="68"/>
      <c r="AW52" s="70"/>
      <c r="AX52" s="70"/>
      <c r="AY52" s="70"/>
      <c r="AZ52" s="70"/>
      <c r="BA52" s="70"/>
      <c r="BB52" s="70"/>
      <c r="BC52" s="70"/>
      <c r="BD52" s="70"/>
      <c r="BE52" s="70"/>
      <c r="BF52" s="70"/>
      <c r="BG52" s="70"/>
      <c r="BH52" s="70"/>
      <c r="BI52" s="70"/>
      <c r="BJ52" s="70"/>
      <c r="BK52" s="70"/>
      <c r="BL52" s="70"/>
      <c r="BM52" s="70"/>
      <c r="BN52" s="70"/>
      <c r="BO52" s="70"/>
      <c r="BP52" s="70"/>
      <c r="BQ52" s="70"/>
      <c r="BR52" s="71"/>
      <c r="BS52" s="71"/>
      <c r="BT52" s="71"/>
      <c r="BU52" s="71"/>
      <c r="BV52" s="71"/>
      <c r="BW52" s="71"/>
      <c r="BX52" s="71"/>
      <c r="CB52" s="40"/>
      <c r="CC52" s="40"/>
      <c r="CD52" s="40"/>
    </row>
    <row r="53" customFormat="false" ht="15.75" hidden="true" customHeight="false" outlineLevel="0" collapsed="false">
      <c r="A53" s="107"/>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67"/>
      <c r="AG53" s="67"/>
      <c r="AH53" s="67"/>
      <c r="AI53" s="67"/>
      <c r="AJ53" s="68"/>
      <c r="AK53" s="68"/>
      <c r="AL53" s="68"/>
      <c r="AM53" s="68"/>
      <c r="AN53" s="68"/>
      <c r="AO53" s="68"/>
      <c r="AP53" s="68"/>
      <c r="AQ53" s="68"/>
      <c r="AR53" s="68"/>
      <c r="AS53" s="68"/>
      <c r="AT53" s="68"/>
      <c r="AU53" s="68"/>
      <c r="AV53" s="68"/>
      <c r="AW53" s="70"/>
      <c r="AX53" s="70"/>
      <c r="AY53" s="70"/>
      <c r="AZ53" s="70"/>
      <c r="BA53" s="70"/>
      <c r="BB53" s="70"/>
      <c r="BC53" s="70"/>
      <c r="BD53" s="70"/>
      <c r="BE53" s="70"/>
      <c r="BF53" s="70"/>
      <c r="BG53" s="70"/>
      <c r="BH53" s="70"/>
      <c r="BI53" s="70"/>
      <c r="BJ53" s="70"/>
      <c r="BK53" s="70"/>
      <c r="BL53" s="70"/>
      <c r="BM53" s="70"/>
      <c r="BN53" s="70"/>
      <c r="BO53" s="70"/>
      <c r="BP53" s="70"/>
      <c r="BQ53" s="70"/>
      <c r="BR53" s="71"/>
      <c r="BS53" s="71"/>
      <c r="BT53" s="71"/>
      <c r="BU53" s="71"/>
      <c r="BV53" s="71"/>
      <c r="BW53" s="71"/>
      <c r="BX53" s="71"/>
      <c r="CB53" s="40"/>
      <c r="CC53" s="40"/>
      <c r="CD53" s="40"/>
    </row>
    <row r="54" customFormat="false" ht="15.75" hidden="false" customHeight="true" outlineLevel="0" collapsed="false">
      <c r="A54" s="100" t="s">
        <v>100</v>
      </c>
      <c r="B54" s="10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67" t="s">
        <v>101</v>
      </c>
      <c r="AG54" s="67"/>
      <c r="AH54" s="67"/>
      <c r="AI54" s="67"/>
      <c r="AJ54" s="68" t="s">
        <v>58</v>
      </c>
      <c r="AK54" s="68"/>
      <c r="AL54" s="68"/>
      <c r="AM54" s="68"/>
      <c r="AN54" s="68"/>
      <c r="AO54" s="68"/>
      <c r="AP54" s="68"/>
      <c r="AQ54" s="68"/>
      <c r="AR54" s="68"/>
      <c r="AS54" s="68"/>
      <c r="AT54" s="68"/>
      <c r="AU54" s="68"/>
      <c r="AV54" s="68"/>
      <c r="AW54" s="80" t="n">
        <f aca="false">AW55</f>
        <v>0</v>
      </c>
      <c r="AX54" s="80"/>
      <c r="AY54" s="80"/>
      <c r="AZ54" s="80"/>
      <c r="BA54" s="80"/>
      <c r="BB54" s="80"/>
      <c r="BC54" s="80"/>
      <c r="BD54" s="80" t="n">
        <f aca="false">BD55</f>
        <v>0</v>
      </c>
      <c r="BE54" s="80"/>
      <c r="BF54" s="80"/>
      <c r="BG54" s="80"/>
      <c r="BH54" s="80"/>
      <c r="BI54" s="80"/>
      <c r="BJ54" s="80"/>
      <c r="BK54" s="80" t="n">
        <f aca="false">BK55</f>
        <v>0</v>
      </c>
      <c r="BL54" s="80"/>
      <c r="BM54" s="80"/>
      <c r="BN54" s="80"/>
      <c r="BO54" s="80"/>
      <c r="BP54" s="80"/>
      <c r="BQ54" s="80"/>
      <c r="BR54" s="71"/>
      <c r="BS54" s="71"/>
      <c r="BT54" s="71"/>
      <c r="BU54" s="71"/>
      <c r="BV54" s="71"/>
      <c r="BW54" s="71"/>
      <c r="BX54" s="71"/>
      <c r="CB54" s="40"/>
      <c r="CC54" s="40"/>
      <c r="CD54" s="40"/>
    </row>
    <row r="55" customFormat="false" ht="35.25" hidden="false" customHeight="true" outlineLevel="0" collapsed="false">
      <c r="A55" s="102" t="s">
        <v>102</v>
      </c>
      <c r="B55" s="102"/>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67" t="s">
        <v>103</v>
      </c>
      <c r="AG55" s="67"/>
      <c r="AH55" s="67"/>
      <c r="AI55" s="67"/>
      <c r="AJ55" s="68" t="s">
        <v>104</v>
      </c>
      <c r="AK55" s="68"/>
      <c r="AL55" s="68"/>
      <c r="AM55" s="68"/>
      <c r="AN55" s="68"/>
      <c r="AO55" s="68"/>
      <c r="AP55" s="68"/>
      <c r="AQ55" s="68"/>
      <c r="AR55" s="68"/>
      <c r="AS55" s="68"/>
      <c r="AT55" s="68"/>
      <c r="AU55" s="68"/>
      <c r="AV55" s="68"/>
      <c r="AW55" s="69"/>
      <c r="AX55" s="69"/>
      <c r="AY55" s="69"/>
      <c r="AZ55" s="69"/>
      <c r="BA55" s="69"/>
      <c r="BB55" s="69"/>
      <c r="BC55" s="69"/>
      <c r="BD55" s="69"/>
      <c r="BE55" s="69"/>
      <c r="BF55" s="69"/>
      <c r="BG55" s="69"/>
      <c r="BH55" s="69"/>
      <c r="BI55" s="69"/>
      <c r="BJ55" s="69"/>
      <c r="BK55" s="69"/>
      <c r="BL55" s="69"/>
      <c r="BM55" s="69"/>
      <c r="BN55" s="69"/>
      <c r="BO55" s="69"/>
      <c r="BP55" s="69"/>
      <c r="BQ55" s="69"/>
      <c r="BR55" s="71" t="s">
        <v>58</v>
      </c>
      <c r="BS55" s="71"/>
      <c r="BT55" s="71"/>
      <c r="BU55" s="71"/>
      <c r="BV55" s="71"/>
      <c r="BW55" s="71"/>
      <c r="BX55" s="71"/>
      <c r="CB55" s="40"/>
      <c r="CC55" s="40"/>
      <c r="CD55" s="40"/>
    </row>
    <row r="56" customFormat="false" ht="15.75" hidden="false" customHeight="false" outlineLevel="0" collapsed="false">
      <c r="A56" s="108"/>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67"/>
      <c r="AG56" s="67"/>
      <c r="AH56" s="67"/>
      <c r="AI56" s="67"/>
      <c r="AJ56" s="68"/>
      <c r="AK56" s="68"/>
      <c r="AL56" s="68"/>
      <c r="AM56" s="68"/>
      <c r="AN56" s="68"/>
      <c r="AO56" s="68"/>
      <c r="AP56" s="68"/>
      <c r="AQ56" s="68"/>
      <c r="AR56" s="68"/>
      <c r="AS56" s="68"/>
      <c r="AT56" s="68"/>
      <c r="AU56" s="68"/>
      <c r="AV56" s="68"/>
      <c r="AW56" s="70"/>
      <c r="AX56" s="70"/>
      <c r="AY56" s="70"/>
      <c r="AZ56" s="70"/>
      <c r="BA56" s="70"/>
      <c r="BB56" s="70"/>
      <c r="BC56" s="70"/>
      <c r="BD56" s="70"/>
      <c r="BE56" s="70"/>
      <c r="BF56" s="70"/>
      <c r="BG56" s="70"/>
      <c r="BH56" s="70"/>
      <c r="BI56" s="70"/>
      <c r="BJ56" s="70"/>
      <c r="BK56" s="70"/>
      <c r="BL56" s="70"/>
      <c r="BM56" s="70"/>
      <c r="BN56" s="70"/>
      <c r="BO56" s="70"/>
      <c r="BP56" s="70"/>
      <c r="BQ56" s="70"/>
      <c r="BR56" s="71"/>
      <c r="BS56" s="71"/>
      <c r="BT56" s="71"/>
      <c r="BU56" s="71"/>
      <c r="BV56" s="71"/>
      <c r="BW56" s="71"/>
      <c r="BX56" s="71"/>
      <c r="CB56" s="40"/>
      <c r="CC56" s="40"/>
      <c r="CD56" s="40"/>
    </row>
    <row r="57" customFormat="false" ht="15.75" hidden="false" customHeight="true" outlineLevel="0" collapsed="false">
      <c r="A57" s="109" t="s">
        <v>105</v>
      </c>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74" t="s">
        <v>106</v>
      </c>
      <c r="AG57" s="74"/>
      <c r="AH57" s="74"/>
      <c r="AI57" s="74"/>
      <c r="AJ57" s="75" t="s">
        <v>58</v>
      </c>
      <c r="AK57" s="75"/>
      <c r="AL57" s="75"/>
      <c r="AM57" s="75"/>
      <c r="AN57" s="75"/>
      <c r="AO57" s="75"/>
      <c r="AP57" s="75"/>
      <c r="AQ57" s="75"/>
      <c r="AR57" s="75" t="s">
        <v>107</v>
      </c>
      <c r="AS57" s="75"/>
      <c r="AT57" s="75"/>
      <c r="AU57" s="75"/>
      <c r="AV57" s="75"/>
      <c r="AW57" s="76" t="n">
        <f aca="false">AW58+AW70+AW77+AW93+AW99+AW103+AW107</f>
        <v>5660418.51</v>
      </c>
      <c r="AX57" s="76"/>
      <c r="AY57" s="76"/>
      <c r="AZ57" s="76"/>
      <c r="BA57" s="76"/>
      <c r="BB57" s="76"/>
      <c r="BC57" s="76"/>
      <c r="BD57" s="76" t="n">
        <f aca="false">BD58+BD70+BD77+BD93+BD99+BD103+BD107</f>
        <v>5707000</v>
      </c>
      <c r="BE57" s="76"/>
      <c r="BF57" s="76"/>
      <c r="BG57" s="76"/>
      <c r="BH57" s="76"/>
      <c r="BI57" s="76"/>
      <c r="BJ57" s="76"/>
      <c r="BK57" s="76" t="n">
        <f aca="false">BK58+BK70+BK77+BK93+BK99+BK103+BK107</f>
        <v>5700200</v>
      </c>
      <c r="BL57" s="76"/>
      <c r="BM57" s="76"/>
      <c r="BN57" s="76"/>
      <c r="BO57" s="76"/>
      <c r="BP57" s="76"/>
      <c r="BQ57" s="76"/>
      <c r="BR57" s="77"/>
      <c r="BS57" s="77"/>
      <c r="BT57" s="77"/>
      <c r="BU57" s="77"/>
      <c r="BV57" s="77"/>
      <c r="BW57" s="77"/>
      <c r="BX57" s="77"/>
      <c r="CB57" s="40"/>
      <c r="CC57" s="40"/>
      <c r="CD57" s="40"/>
    </row>
    <row r="58" customFormat="false" ht="21.75" hidden="false" customHeight="true" outlineLevel="0" collapsed="false">
      <c r="A58" s="100" t="s">
        <v>108</v>
      </c>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67" t="s">
        <v>109</v>
      </c>
      <c r="AG58" s="67"/>
      <c r="AH58" s="67"/>
      <c r="AI58" s="67"/>
      <c r="AJ58" s="68" t="s">
        <v>58</v>
      </c>
      <c r="AK58" s="68"/>
      <c r="AL58" s="68"/>
      <c r="AM58" s="68"/>
      <c r="AN58" s="68"/>
      <c r="AO58" s="68"/>
      <c r="AP58" s="68"/>
      <c r="AQ58" s="68"/>
      <c r="AR58" s="68" t="s">
        <v>110</v>
      </c>
      <c r="AS58" s="68"/>
      <c r="AT58" s="68"/>
      <c r="AU58" s="68"/>
      <c r="AV58" s="68"/>
      <c r="AW58" s="110" t="n">
        <f aca="false">AW59+AW60+AW62</f>
        <v>3703900</v>
      </c>
      <c r="AX58" s="110"/>
      <c r="AY58" s="110"/>
      <c r="AZ58" s="110"/>
      <c r="BA58" s="110"/>
      <c r="BB58" s="110"/>
      <c r="BC58" s="110"/>
      <c r="BD58" s="110" t="n">
        <f aca="false">BD59+BD60+BD62</f>
        <v>4183400</v>
      </c>
      <c r="BE58" s="110"/>
      <c r="BF58" s="110"/>
      <c r="BG58" s="110"/>
      <c r="BH58" s="110"/>
      <c r="BI58" s="110"/>
      <c r="BJ58" s="110"/>
      <c r="BK58" s="110" t="n">
        <f aca="false">BK59+BK60+BK62</f>
        <v>4266000</v>
      </c>
      <c r="BL58" s="110"/>
      <c r="BM58" s="110"/>
      <c r="BN58" s="110"/>
      <c r="BO58" s="110"/>
      <c r="BP58" s="110"/>
      <c r="BQ58" s="110"/>
      <c r="BR58" s="71" t="s">
        <v>58</v>
      </c>
      <c r="BS58" s="71"/>
      <c r="BT58" s="71"/>
      <c r="BU58" s="71"/>
      <c r="BV58" s="71"/>
      <c r="BW58" s="71"/>
      <c r="BX58" s="71"/>
      <c r="CB58" s="40"/>
      <c r="CC58" s="40"/>
      <c r="CD58" s="40"/>
    </row>
    <row r="59" customFormat="false" ht="24" hidden="false" customHeight="true" outlineLevel="0" collapsed="false">
      <c r="A59" s="94" t="s">
        <v>111</v>
      </c>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67" t="s">
        <v>112</v>
      </c>
      <c r="AG59" s="67"/>
      <c r="AH59" s="67"/>
      <c r="AI59" s="67"/>
      <c r="AJ59" s="68" t="s">
        <v>113</v>
      </c>
      <c r="AK59" s="68"/>
      <c r="AL59" s="68"/>
      <c r="AM59" s="68"/>
      <c r="AN59" s="68"/>
      <c r="AO59" s="68"/>
      <c r="AP59" s="68"/>
      <c r="AQ59" s="68"/>
      <c r="AR59" s="68" t="s">
        <v>114</v>
      </c>
      <c r="AS59" s="68"/>
      <c r="AT59" s="68"/>
      <c r="AU59" s="68"/>
      <c r="AV59" s="68"/>
      <c r="AW59" s="69" t="n">
        <f aca="false">1798700+1046000</f>
        <v>2844700</v>
      </c>
      <c r="AX59" s="69"/>
      <c r="AY59" s="69"/>
      <c r="AZ59" s="69"/>
      <c r="BA59" s="69"/>
      <c r="BB59" s="69"/>
      <c r="BC59" s="69"/>
      <c r="BD59" s="69" t="n">
        <f aca="false">2167000+1046000</f>
        <v>3213000</v>
      </c>
      <c r="BE59" s="69"/>
      <c r="BF59" s="69"/>
      <c r="BG59" s="69"/>
      <c r="BH59" s="69"/>
      <c r="BI59" s="69"/>
      <c r="BJ59" s="69"/>
      <c r="BK59" s="69" t="n">
        <f aca="false">2230400+1046000</f>
        <v>3276400</v>
      </c>
      <c r="BL59" s="69"/>
      <c r="BM59" s="69"/>
      <c r="BN59" s="69"/>
      <c r="BO59" s="69"/>
      <c r="BP59" s="69"/>
      <c r="BQ59" s="69"/>
      <c r="BR59" s="71" t="s">
        <v>58</v>
      </c>
      <c r="BS59" s="71"/>
      <c r="BT59" s="71"/>
      <c r="BU59" s="71"/>
      <c r="BV59" s="71"/>
      <c r="BW59" s="71"/>
      <c r="BX59" s="71"/>
      <c r="CB59" s="111" t="n">
        <f aca="false">AW59-'заработная плата 111'!M16-'заработная плата 111'!M31</f>
        <v>-8.00006091594696E-006</v>
      </c>
      <c r="CC59" s="111" t="n">
        <f aca="false">BD59-'заработная плата 111'!N16-'заработная плата 111'!N31</f>
        <v>0</v>
      </c>
      <c r="CD59" s="111" t="n">
        <f aca="false">BK59-'заработная плата 111'!O16-'заработная плата 111'!O31</f>
        <v>0</v>
      </c>
    </row>
    <row r="60" customFormat="false" ht="15.75" hidden="false" customHeight="false" outlineLevel="0" collapsed="false">
      <c r="A60" s="112" t="s">
        <v>115</v>
      </c>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67" t="s">
        <v>116</v>
      </c>
      <c r="AG60" s="67"/>
      <c r="AH60" s="67"/>
      <c r="AI60" s="67"/>
      <c r="AJ60" s="68" t="s">
        <v>117</v>
      </c>
      <c r="AK60" s="68"/>
      <c r="AL60" s="68"/>
      <c r="AM60" s="68"/>
      <c r="AN60" s="68"/>
      <c r="AO60" s="68"/>
      <c r="AP60" s="68"/>
      <c r="AQ60" s="68"/>
      <c r="AR60" s="68" t="s">
        <v>118</v>
      </c>
      <c r="AS60" s="68"/>
      <c r="AT60" s="68"/>
      <c r="AU60" s="68"/>
      <c r="AV60" s="68"/>
      <c r="AW60" s="70"/>
      <c r="AX60" s="70"/>
      <c r="AY60" s="70"/>
      <c r="AZ60" s="70"/>
      <c r="BA60" s="70"/>
      <c r="BB60" s="70"/>
      <c r="BC60" s="70"/>
      <c r="BD60" s="70"/>
      <c r="BE60" s="70"/>
      <c r="BF60" s="70"/>
      <c r="BG60" s="70"/>
      <c r="BH60" s="70"/>
      <c r="BI60" s="70"/>
      <c r="BJ60" s="70"/>
      <c r="BK60" s="70"/>
      <c r="BL60" s="70"/>
      <c r="BM60" s="70"/>
      <c r="BN60" s="70"/>
      <c r="BO60" s="70"/>
      <c r="BP60" s="70"/>
      <c r="BQ60" s="70"/>
      <c r="BR60" s="71" t="s">
        <v>58</v>
      </c>
      <c r="BS60" s="71"/>
      <c r="BT60" s="71"/>
      <c r="BU60" s="71"/>
      <c r="BV60" s="71"/>
      <c r="BW60" s="71"/>
      <c r="BX60" s="71"/>
      <c r="CB60" s="40"/>
      <c r="CC60" s="40"/>
      <c r="CD60" s="40"/>
    </row>
    <row r="61" customFormat="false" ht="23.25" hidden="true" customHeight="true" outlineLevel="0" collapsed="false">
      <c r="A61" s="113" t="s">
        <v>119</v>
      </c>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67" t="s">
        <v>120</v>
      </c>
      <c r="AG61" s="67"/>
      <c r="AH61" s="67"/>
      <c r="AI61" s="67"/>
      <c r="AJ61" s="68" t="s">
        <v>121</v>
      </c>
      <c r="AK61" s="68"/>
      <c r="AL61" s="68"/>
      <c r="AM61" s="68"/>
      <c r="AN61" s="68"/>
      <c r="AO61" s="68"/>
      <c r="AP61" s="68"/>
      <c r="AQ61" s="68"/>
      <c r="AR61" s="68"/>
      <c r="AS61" s="68"/>
      <c r="AT61" s="68"/>
      <c r="AU61" s="68"/>
      <c r="AV61" s="68"/>
      <c r="AW61" s="70"/>
      <c r="AX61" s="70"/>
      <c r="AY61" s="70"/>
      <c r="AZ61" s="70"/>
      <c r="BA61" s="70"/>
      <c r="BB61" s="70"/>
      <c r="BC61" s="70"/>
      <c r="BD61" s="70"/>
      <c r="BE61" s="70"/>
      <c r="BF61" s="70"/>
      <c r="BG61" s="70"/>
      <c r="BH61" s="70"/>
      <c r="BI61" s="70"/>
      <c r="BJ61" s="70"/>
      <c r="BK61" s="70"/>
      <c r="BL61" s="70"/>
      <c r="BM61" s="70"/>
      <c r="BN61" s="70"/>
      <c r="BO61" s="70"/>
      <c r="BP61" s="70"/>
      <c r="BQ61" s="70"/>
      <c r="BR61" s="71" t="s">
        <v>58</v>
      </c>
      <c r="BS61" s="71"/>
      <c r="BT61" s="71"/>
      <c r="BU61" s="71"/>
      <c r="BV61" s="71"/>
      <c r="BW61" s="71"/>
      <c r="BX61" s="71"/>
      <c r="CB61" s="40"/>
      <c r="CC61" s="40"/>
      <c r="CD61" s="40"/>
    </row>
    <row r="62" customFormat="false" ht="35.25" hidden="false" customHeight="true" outlineLevel="0" collapsed="false">
      <c r="A62" s="94" t="s">
        <v>122</v>
      </c>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67" t="s">
        <v>123</v>
      </c>
      <c r="AG62" s="67"/>
      <c r="AH62" s="67"/>
      <c r="AI62" s="67"/>
      <c r="AJ62" s="68" t="s">
        <v>124</v>
      </c>
      <c r="AK62" s="68"/>
      <c r="AL62" s="68"/>
      <c r="AM62" s="68"/>
      <c r="AN62" s="68"/>
      <c r="AO62" s="68"/>
      <c r="AP62" s="68"/>
      <c r="AQ62" s="68"/>
      <c r="AR62" s="68" t="s">
        <v>125</v>
      </c>
      <c r="AS62" s="68"/>
      <c r="AT62" s="68"/>
      <c r="AU62" s="68"/>
      <c r="AV62" s="68"/>
      <c r="AW62" s="110" t="n">
        <f aca="false">AW63</f>
        <v>859200</v>
      </c>
      <c r="AX62" s="110"/>
      <c r="AY62" s="110"/>
      <c r="AZ62" s="110"/>
      <c r="BA62" s="110"/>
      <c r="BB62" s="110"/>
      <c r="BC62" s="110"/>
      <c r="BD62" s="110" t="n">
        <f aca="false">BD63</f>
        <v>970400</v>
      </c>
      <c r="BE62" s="110"/>
      <c r="BF62" s="110"/>
      <c r="BG62" s="110"/>
      <c r="BH62" s="110"/>
      <c r="BI62" s="110"/>
      <c r="BJ62" s="110"/>
      <c r="BK62" s="110" t="n">
        <f aca="false">BK63</f>
        <v>989600</v>
      </c>
      <c r="BL62" s="110"/>
      <c r="BM62" s="110"/>
      <c r="BN62" s="110"/>
      <c r="BO62" s="110"/>
      <c r="BP62" s="110"/>
      <c r="BQ62" s="110"/>
      <c r="BR62" s="71" t="s">
        <v>58</v>
      </c>
      <c r="BS62" s="71"/>
      <c r="BT62" s="71"/>
      <c r="BU62" s="71"/>
      <c r="BV62" s="71"/>
      <c r="BW62" s="71"/>
      <c r="BX62" s="71"/>
      <c r="CB62" s="40"/>
      <c r="CC62" s="40"/>
      <c r="CD62" s="40"/>
    </row>
    <row r="63" customFormat="false" ht="22.5" hidden="false" customHeight="true" outlineLevel="0" collapsed="false">
      <c r="A63" s="114" t="s">
        <v>126</v>
      </c>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67" t="s">
        <v>127</v>
      </c>
      <c r="AG63" s="67"/>
      <c r="AH63" s="67"/>
      <c r="AI63" s="67"/>
      <c r="AJ63" s="68" t="s">
        <v>124</v>
      </c>
      <c r="AK63" s="68"/>
      <c r="AL63" s="68"/>
      <c r="AM63" s="68"/>
      <c r="AN63" s="68"/>
      <c r="AO63" s="68"/>
      <c r="AP63" s="68"/>
      <c r="AQ63" s="68"/>
      <c r="AR63" s="68" t="s">
        <v>125</v>
      </c>
      <c r="AS63" s="68"/>
      <c r="AT63" s="68"/>
      <c r="AU63" s="68"/>
      <c r="AV63" s="68"/>
      <c r="AW63" s="69" t="n">
        <f aca="false">543300+315900</f>
        <v>859200</v>
      </c>
      <c r="AX63" s="69"/>
      <c r="AY63" s="69"/>
      <c r="AZ63" s="69"/>
      <c r="BA63" s="69"/>
      <c r="BB63" s="69"/>
      <c r="BC63" s="69"/>
      <c r="BD63" s="69" t="n">
        <f aca="false">654500+315900</f>
        <v>970400</v>
      </c>
      <c r="BE63" s="69"/>
      <c r="BF63" s="69"/>
      <c r="BG63" s="69"/>
      <c r="BH63" s="69"/>
      <c r="BI63" s="69"/>
      <c r="BJ63" s="69"/>
      <c r="BK63" s="69" t="n">
        <f aca="false">673700+315900</f>
        <v>989600</v>
      </c>
      <c r="BL63" s="69"/>
      <c r="BM63" s="69"/>
      <c r="BN63" s="69"/>
      <c r="BO63" s="69"/>
      <c r="BP63" s="69"/>
      <c r="BQ63" s="69"/>
      <c r="BR63" s="71" t="s">
        <v>58</v>
      </c>
      <c r="BS63" s="71"/>
      <c r="BT63" s="71"/>
      <c r="BU63" s="71"/>
      <c r="BV63" s="71"/>
      <c r="BW63" s="71"/>
      <c r="BX63" s="71"/>
      <c r="CB63" s="111" t="n">
        <f aca="false">AW63-'налоги 119 '!I23-'налоги 119 '!I44</f>
        <v>0</v>
      </c>
      <c r="CC63" s="111" t="n">
        <f aca="false">BD63-'налоги 119 '!K23-'налоги 119 '!K44</f>
        <v>0</v>
      </c>
      <c r="CD63" s="111" t="n">
        <f aca="false">BK63-'налоги 119 '!M23-'налоги 119 '!M44</f>
        <v>0</v>
      </c>
    </row>
    <row r="64" customFormat="false" ht="15.75" hidden="true" customHeight="true" outlineLevel="0" collapsed="false">
      <c r="A64" s="115" t="s">
        <v>128</v>
      </c>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67" t="s">
        <v>129</v>
      </c>
      <c r="AG64" s="67"/>
      <c r="AH64" s="67"/>
      <c r="AI64" s="67"/>
      <c r="AJ64" s="68" t="s">
        <v>124</v>
      </c>
      <c r="AK64" s="68"/>
      <c r="AL64" s="68"/>
      <c r="AM64" s="68"/>
      <c r="AN64" s="68"/>
      <c r="AO64" s="68"/>
      <c r="AP64" s="68"/>
      <c r="AQ64" s="68"/>
      <c r="AR64" s="68"/>
      <c r="AS64" s="68"/>
      <c r="AT64" s="68"/>
      <c r="AU64" s="68"/>
      <c r="AV64" s="68"/>
      <c r="AW64" s="70"/>
      <c r="AX64" s="70"/>
      <c r="AY64" s="70"/>
      <c r="AZ64" s="70"/>
      <c r="BA64" s="70"/>
      <c r="BB64" s="70"/>
      <c r="BC64" s="70"/>
      <c r="BD64" s="70"/>
      <c r="BE64" s="70"/>
      <c r="BF64" s="70"/>
      <c r="BG64" s="70"/>
      <c r="BH64" s="70"/>
      <c r="BI64" s="70"/>
      <c r="BJ64" s="70"/>
      <c r="BK64" s="70"/>
      <c r="BL64" s="70"/>
      <c r="BM64" s="70"/>
      <c r="BN64" s="70"/>
      <c r="BO64" s="70"/>
      <c r="BP64" s="70"/>
      <c r="BQ64" s="70"/>
      <c r="BR64" s="71" t="s">
        <v>58</v>
      </c>
      <c r="BS64" s="71"/>
      <c r="BT64" s="71"/>
      <c r="BU64" s="71"/>
      <c r="BV64" s="71"/>
      <c r="BW64" s="71"/>
      <c r="BX64" s="71"/>
      <c r="CB64" s="40"/>
      <c r="CC64" s="40"/>
      <c r="CD64" s="40"/>
    </row>
    <row r="65" customFormat="false" ht="22.5" hidden="true" customHeight="true" outlineLevel="0" collapsed="false">
      <c r="A65" s="113" t="s">
        <v>130</v>
      </c>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67" t="s">
        <v>131</v>
      </c>
      <c r="AG65" s="67"/>
      <c r="AH65" s="67"/>
      <c r="AI65" s="67"/>
      <c r="AJ65" s="68" t="s">
        <v>79</v>
      </c>
      <c r="AK65" s="68"/>
      <c r="AL65" s="68"/>
      <c r="AM65" s="68"/>
      <c r="AN65" s="68"/>
      <c r="AO65" s="68"/>
      <c r="AP65" s="68"/>
      <c r="AQ65" s="68"/>
      <c r="AR65" s="68"/>
      <c r="AS65" s="68"/>
      <c r="AT65" s="68"/>
      <c r="AU65" s="68"/>
      <c r="AV65" s="68"/>
      <c r="AW65" s="70"/>
      <c r="AX65" s="70"/>
      <c r="AY65" s="70"/>
      <c r="AZ65" s="70"/>
      <c r="BA65" s="70"/>
      <c r="BB65" s="70"/>
      <c r="BC65" s="70"/>
      <c r="BD65" s="70"/>
      <c r="BE65" s="70"/>
      <c r="BF65" s="70"/>
      <c r="BG65" s="70"/>
      <c r="BH65" s="70"/>
      <c r="BI65" s="70"/>
      <c r="BJ65" s="70"/>
      <c r="BK65" s="70"/>
      <c r="BL65" s="70"/>
      <c r="BM65" s="70"/>
      <c r="BN65" s="70"/>
      <c r="BO65" s="70"/>
      <c r="BP65" s="70"/>
      <c r="BQ65" s="70"/>
      <c r="BR65" s="71" t="s">
        <v>58</v>
      </c>
      <c r="BS65" s="71"/>
      <c r="BT65" s="71"/>
      <c r="BU65" s="71"/>
      <c r="BV65" s="71"/>
      <c r="BW65" s="71"/>
      <c r="BX65" s="71"/>
      <c r="CB65" s="40"/>
      <c r="CC65" s="40"/>
      <c r="CD65" s="40"/>
    </row>
    <row r="66" customFormat="false" ht="22.5" hidden="true" customHeight="true" outlineLevel="0" collapsed="false">
      <c r="A66" s="113" t="s">
        <v>132</v>
      </c>
      <c r="B66" s="113"/>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67" t="s">
        <v>133</v>
      </c>
      <c r="AG66" s="67"/>
      <c r="AH66" s="67"/>
      <c r="AI66" s="67"/>
      <c r="AJ66" s="68" t="s">
        <v>134</v>
      </c>
      <c r="AK66" s="68"/>
      <c r="AL66" s="68"/>
      <c r="AM66" s="68"/>
      <c r="AN66" s="68"/>
      <c r="AO66" s="68"/>
      <c r="AP66" s="68"/>
      <c r="AQ66" s="68"/>
      <c r="AR66" s="68"/>
      <c r="AS66" s="68"/>
      <c r="AT66" s="68"/>
      <c r="AU66" s="68"/>
      <c r="AV66" s="68"/>
      <c r="AW66" s="70"/>
      <c r="AX66" s="70"/>
      <c r="AY66" s="70"/>
      <c r="AZ66" s="70"/>
      <c r="BA66" s="70"/>
      <c r="BB66" s="70"/>
      <c r="BC66" s="70"/>
      <c r="BD66" s="70"/>
      <c r="BE66" s="70"/>
      <c r="BF66" s="70"/>
      <c r="BG66" s="70"/>
      <c r="BH66" s="70"/>
      <c r="BI66" s="70"/>
      <c r="BJ66" s="70"/>
      <c r="BK66" s="70"/>
      <c r="BL66" s="70"/>
      <c r="BM66" s="70"/>
      <c r="BN66" s="70"/>
      <c r="BO66" s="70"/>
      <c r="BP66" s="70"/>
      <c r="BQ66" s="70"/>
      <c r="BR66" s="71" t="s">
        <v>58</v>
      </c>
      <c r="BS66" s="71"/>
      <c r="BT66" s="71"/>
      <c r="BU66" s="71"/>
      <c r="BV66" s="71"/>
      <c r="BW66" s="71"/>
      <c r="BX66" s="71"/>
      <c r="CB66" s="40"/>
      <c r="CC66" s="40"/>
      <c r="CD66" s="40"/>
    </row>
    <row r="67" customFormat="false" ht="24" hidden="true" customHeight="true" outlineLevel="0" collapsed="false">
      <c r="A67" s="113" t="s">
        <v>135</v>
      </c>
      <c r="B67" s="113"/>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67" t="s">
        <v>136</v>
      </c>
      <c r="AG67" s="67"/>
      <c r="AH67" s="67"/>
      <c r="AI67" s="67"/>
      <c r="AJ67" s="68" t="s">
        <v>137</v>
      </c>
      <c r="AK67" s="68"/>
      <c r="AL67" s="68"/>
      <c r="AM67" s="68"/>
      <c r="AN67" s="68"/>
      <c r="AO67" s="68"/>
      <c r="AP67" s="68"/>
      <c r="AQ67" s="68"/>
      <c r="AR67" s="68"/>
      <c r="AS67" s="68"/>
      <c r="AT67" s="68"/>
      <c r="AU67" s="68"/>
      <c r="AV67" s="68"/>
      <c r="AW67" s="70"/>
      <c r="AX67" s="70"/>
      <c r="AY67" s="70"/>
      <c r="AZ67" s="70"/>
      <c r="BA67" s="70"/>
      <c r="BB67" s="70"/>
      <c r="BC67" s="70"/>
      <c r="BD67" s="70"/>
      <c r="BE67" s="70"/>
      <c r="BF67" s="70"/>
      <c r="BG67" s="70"/>
      <c r="BH67" s="70"/>
      <c r="BI67" s="70"/>
      <c r="BJ67" s="70"/>
      <c r="BK67" s="70"/>
      <c r="BL67" s="70"/>
      <c r="BM67" s="70"/>
      <c r="BN67" s="70"/>
      <c r="BO67" s="70"/>
      <c r="BP67" s="70"/>
      <c r="BQ67" s="70"/>
      <c r="BR67" s="71" t="s">
        <v>58</v>
      </c>
      <c r="BS67" s="71"/>
      <c r="BT67" s="71"/>
      <c r="BU67" s="71"/>
      <c r="BV67" s="71"/>
      <c r="BW67" s="71"/>
      <c r="BX67" s="71"/>
      <c r="CB67" s="40"/>
      <c r="CC67" s="40"/>
      <c r="CD67" s="40"/>
    </row>
    <row r="68" customFormat="false" ht="25.5" hidden="true" customHeight="true" outlineLevel="0" collapsed="false">
      <c r="A68" s="113" t="s">
        <v>138</v>
      </c>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67" t="s">
        <v>139</v>
      </c>
      <c r="AG68" s="67"/>
      <c r="AH68" s="67"/>
      <c r="AI68" s="67"/>
      <c r="AJ68" s="68" t="s">
        <v>140</v>
      </c>
      <c r="AK68" s="68"/>
      <c r="AL68" s="68"/>
      <c r="AM68" s="68"/>
      <c r="AN68" s="68"/>
      <c r="AO68" s="68"/>
      <c r="AP68" s="68"/>
      <c r="AQ68" s="68"/>
      <c r="AR68" s="68"/>
      <c r="AS68" s="68"/>
      <c r="AT68" s="68"/>
      <c r="AU68" s="68"/>
      <c r="AV68" s="68"/>
      <c r="AW68" s="70"/>
      <c r="AX68" s="70"/>
      <c r="AY68" s="70"/>
      <c r="AZ68" s="70"/>
      <c r="BA68" s="70"/>
      <c r="BB68" s="70"/>
      <c r="BC68" s="70"/>
      <c r="BD68" s="70"/>
      <c r="BE68" s="70"/>
      <c r="BF68" s="70"/>
      <c r="BG68" s="70"/>
      <c r="BH68" s="70"/>
      <c r="BI68" s="70"/>
      <c r="BJ68" s="70"/>
      <c r="BK68" s="70"/>
      <c r="BL68" s="70"/>
      <c r="BM68" s="70"/>
      <c r="BN68" s="70"/>
      <c r="BO68" s="70"/>
      <c r="BP68" s="70"/>
      <c r="BQ68" s="70"/>
      <c r="BR68" s="71" t="s">
        <v>58</v>
      </c>
      <c r="BS68" s="71"/>
      <c r="BT68" s="71"/>
      <c r="BU68" s="71"/>
      <c r="BV68" s="71"/>
      <c r="BW68" s="71"/>
      <c r="BX68" s="71"/>
      <c r="CB68" s="40"/>
      <c r="CC68" s="40"/>
      <c r="CD68" s="40"/>
    </row>
    <row r="69" customFormat="false" ht="24.75" hidden="true" customHeight="true" outlineLevel="0" collapsed="false">
      <c r="A69" s="115" t="s">
        <v>141</v>
      </c>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67" t="s">
        <v>142</v>
      </c>
      <c r="AG69" s="67"/>
      <c r="AH69" s="67"/>
      <c r="AI69" s="67"/>
      <c r="AJ69" s="68" t="s">
        <v>140</v>
      </c>
      <c r="AK69" s="68"/>
      <c r="AL69" s="68"/>
      <c r="AM69" s="68"/>
      <c r="AN69" s="68"/>
      <c r="AO69" s="68"/>
      <c r="AP69" s="68"/>
      <c r="AQ69" s="68"/>
      <c r="AR69" s="68"/>
      <c r="AS69" s="68"/>
      <c r="AT69" s="68"/>
      <c r="AU69" s="68"/>
      <c r="AV69" s="68"/>
      <c r="AW69" s="70"/>
      <c r="AX69" s="70"/>
      <c r="AY69" s="70"/>
      <c r="AZ69" s="70"/>
      <c r="BA69" s="70"/>
      <c r="BB69" s="70"/>
      <c r="BC69" s="70"/>
      <c r="BD69" s="70"/>
      <c r="BE69" s="70"/>
      <c r="BF69" s="70"/>
      <c r="BG69" s="70"/>
      <c r="BH69" s="70"/>
      <c r="BI69" s="70"/>
      <c r="BJ69" s="70"/>
      <c r="BK69" s="70"/>
      <c r="BL69" s="70"/>
      <c r="BM69" s="70"/>
      <c r="BN69" s="70"/>
      <c r="BO69" s="70"/>
      <c r="BP69" s="70"/>
      <c r="BQ69" s="70"/>
      <c r="BR69" s="71" t="s">
        <v>58</v>
      </c>
      <c r="BS69" s="71"/>
      <c r="BT69" s="71"/>
      <c r="BU69" s="71"/>
      <c r="BV69" s="71"/>
      <c r="BW69" s="71"/>
      <c r="BX69" s="71"/>
      <c r="CB69" s="40"/>
      <c r="CC69" s="40"/>
      <c r="CD69" s="40"/>
    </row>
    <row r="70" customFormat="false" ht="15.75" hidden="false" customHeight="true" outlineLevel="0" collapsed="false">
      <c r="A70" s="78" t="s">
        <v>143</v>
      </c>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67" t="s">
        <v>144</v>
      </c>
      <c r="AG70" s="67"/>
      <c r="AH70" s="67"/>
      <c r="AI70" s="67"/>
      <c r="AJ70" s="68" t="s">
        <v>145</v>
      </c>
      <c r="AK70" s="68"/>
      <c r="AL70" s="68"/>
      <c r="AM70" s="68"/>
      <c r="AN70" s="68"/>
      <c r="AO70" s="68"/>
      <c r="AP70" s="68"/>
      <c r="AQ70" s="68"/>
      <c r="AR70" s="116"/>
      <c r="AS70" s="116"/>
      <c r="AT70" s="116"/>
      <c r="AU70" s="116"/>
      <c r="AV70" s="116"/>
      <c r="AW70" s="117" t="n">
        <f aca="false">AW71</f>
        <v>0</v>
      </c>
      <c r="AX70" s="117"/>
      <c r="AY70" s="117"/>
      <c r="AZ70" s="117"/>
      <c r="BA70" s="117"/>
      <c r="BB70" s="117"/>
      <c r="BC70" s="117"/>
      <c r="BD70" s="117" t="n">
        <f aca="false">BD71</f>
        <v>0</v>
      </c>
      <c r="BE70" s="117"/>
      <c r="BF70" s="117"/>
      <c r="BG70" s="117"/>
      <c r="BH70" s="117"/>
      <c r="BI70" s="117"/>
      <c r="BJ70" s="117"/>
      <c r="BK70" s="117" t="n">
        <f aca="false">BK71</f>
        <v>0</v>
      </c>
      <c r="BL70" s="117"/>
      <c r="BM70" s="117"/>
      <c r="BN70" s="117"/>
      <c r="BO70" s="117"/>
      <c r="BP70" s="117"/>
      <c r="BQ70" s="117"/>
      <c r="BR70" s="71" t="s">
        <v>58</v>
      </c>
      <c r="BS70" s="71"/>
      <c r="BT70" s="71"/>
      <c r="BU70" s="71"/>
      <c r="BV70" s="71"/>
      <c r="BW70" s="71"/>
      <c r="BX70" s="71"/>
      <c r="CB70" s="40"/>
      <c r="CC70" s="40"/>
      <c r="CD70" s="40"/>
    </row>
    <row r="71" customFormat="false" ht="33.75" hidden="false" customHeight="true" outlineLevel="0" collapsed="false">
      <c r="A71" s="118" t="s">
        <v>146</v>
      </c>
      <c r="B71" s="118"/>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67" t="s">
        <v>147</v>
      </c>
      <c r="AG71" s="67"/>
      <c r="AH71" s="67"/>
      <c r="AI71" s="67"/>
      <c r="AJ71" s="68" t="s">
        <v>148</v>
      </c>
      <c r="AK71" s="68"/>
      <c r="AL71" s="68"/>
      <c r="AM71" s="68"/>
      <c r="AN71" s="68"/>
      <c r="AO71" s="68"/>
      <c r="AP71" s="68"/>
      <c r="AQ71" s="68"/>
      <c r="AR71" s="68"/>
      <c r="AS71" s="68"/>
      <c r="AT71" s="68"/>
      <c r="AU71" s="68"/>
      <c r="AV71" s="68"/>
      <c r="AW71" s="80" t="n">
        <f aca="false">AW72</f>
        <v>0</v>
      </c>
      <c r="AX71" s="80"/>
      <c r="AY71" s="80"/>
      <c r="AZ71" s="80"/>
      <c r="BA71" s="80"/>
      <c r="BB71" s="80"/>
      <c r="BC71" s="80"/>
      <c r="BD71" s="80" t="n">
        <f aca="false">BD72</f>
        <v>0</v>
      </c>
      <c r="BE71" s="80"/>
      <c r="BF71" s="80"/>
      <c r="BG71" s="80"/>
      <c r="BH71" s="80"/>
      <c r="BI71" s="80"/>
      <c r="BJ71" s="80"/>
      <c r="BK71" s="80" t="n">
        <f aca="false">BK72</f>
        <v>0</v>
      </c>
      <c r="BL71" s="80"/>
      <c r="BM71" s="80"/>
      <c r="BN71" s="80"/>
      <c r="BO71" s="80"/>
      <c r="BP71" s="80"/>
      <c r="BQ71" s="80"/>
      <c r="BR71" s="71" t="s">
        <v>58</v>
      </c>
      <c r="BS71" s="71"/>
      <c r="BT71" s="71"/>
      <c r="BU71" s="71"/>
      <c r="BV71" s="71"/>
      <c r="BW71" s="71"/>
      <c r="BX71" s="71"/>
      <c r="CB71" s="40"/>
      <c r="CC71" s="40"/>
      <c r="CD71" s="40"/>
    </row>
    <row r="72" customFormat="false" ht="36" hidden="false" customHeight="true" outlineLevel="0" collapsed="false">
      <c r="A72" s="119" t="s">
        <v>149</v>
      </c>
      <c r="B72" s="119"/>
      <c r="C72" s="119"/>
      <c r="D72" s="119"/>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67" t="s">
        <v>150</v>
      </c>
      <c r="AG72" s="67"/>
      <c r="AH72" s="67"/>
      <c r="AI72" s="67"/>
      <c r="AJ72" s="68" t="s">
        <v>151</v>
      </c>
      <c r="AK72" s="68"/>
      <c r="AL72" s="68"/>
      <c r="AM72" s="68"/>
      <c r="AN72" s="68"/>
      <c r="AO72" s="68"/>
      <c r="AP72" s="68"/>
      <c r="AQ72" s="68"/>
      <c r="AR72" s="68" t="s">
        <v>152</v>
      </c>
      <c r="AS72" s="68"/>
      <c r="AT72" s="68"/>
      <c r="AU72" s="68"/>
      <c r="AV72" s="68"/>
      <c r="AW72" s="69"/>
      <c r="AX72" s="69"/>
      <c r="AY72" s="69"/>
      <c r="AZ72" s="69"/>
      <c r="BA72" s="69"/>
      <c r="BB72" s="69"/>
      <c r="BC72" s="69"/>
      <c r="BD72" s="69"/>
      <c r="BE72" s="69"/>
      <c r="BF72" s="69"/>
      <c r="BG72" s="69"/>
      <c r="BH72" s="69"/>
      <c r="BI72" s="69"/>
      <c r="BJ72" s="69"/>
      <c r="BK72" s="69"/>
      <c r="BL72" s="69"/>
      <c r="BM72" s="69"/>
      <c r="BN72" s="69"/>
      <c r="BO72" s="69"/>
      <c r="BP72" s="69"/>
      <c r="BQ72" s="69"/>
      <c r="BR72" s="71" t="s">
        <v>58</v>
      </c>
      <c r="BS72" s="71"/>
      <c r="BT72" s="71"/>
      <c r="BU72" s="71"/>
      <c r="BV72" s="71"/>
      <c r="BW72" s="71"/>
      <c r="BX72" s="71"/>
      <c r="CB72" s="40"/>
      <c r="CC72" s="40"/>
      <c r="CD72" s="40"/>
    </row>
    <row r="73" customFormat="false" ht="15.75" hidden="false" customHeight="false" outlineLevel="0" collapsed="false">
      <c r="A73" s="120"/>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67"/>
      <c r="AG73" s="67"/>
      <c r="AH73" s="67"/>
      <c r="AI73" s="67"/>
      <c r="AJ73" s="68"/>
      <c r="AK73" s="68"/>
      <c r="AL73" s="68"/>
      <c r="AM73" s="68"/>
      <c r="AN73" s="68"/>
      <c r="AO73" s="68"/>
      <c r="AP73" s="68"/>
      <c r="AQ73" s="68"/>
      <c r="AR73" s="68"/>
      <c r="AS73" s="68"/>
      <c r="AT73" s="68"/>
      <c r="AU73" s="68"/>
      <c r="AV73" s="68"/>
      <c r="AW73" s="70"/>
      <c r="AX73" s="70"/>
      <c r="AY73" s="70"/>
      <c r="AZ73" s="70"/>
      <c r="BA73" s="70"/>
      <c r="BB73" s="70"/>
      <c r="BC73" s="70"/>
      <c r="BD73" s="70"/>
      <c r="BE73" s="70"/>
      <c r="BF73" s="70"/>
      <c r="BG73" s="70"/>
      <c r="BH73" s="70"/>
      <c r="BI73" s="70"/>
      <c r="BJ73" s="70"/>
      <c r="BK73" s="70"/>
      <c r="BL73" s="70"/>
      <c r="BM73" s="70"/>
      <c r="BN73" s="70"/>
      <c r="BO73" s="70"/>
      <c r="BP73" s="70"/>
      <c r="BQ73" s="70"/>
      <c r="BR73" s="71"/>
      <c r="BS73" s="71"/>
      <c r="BT73" s="71"/>
      <c r="BU73" s="71"/>
      <c r="BV73" s="71"/>
      <c r="BW73" s="71"/>
      <c r="BX73" s="71"/>
      <c r="CB73" s="40"/>
      <c r="CC73" s="40"/>
      <c r="CD73" s="40"/>
    </row>
    <row r="74" customFormat="false" ht="24.75" hidden="true" customHeight="true" outlineLevel="0" collapsed="false">
      <c r="A74" s="113" t="s">
        <v>153</v>
      </c>
      <c r="B74" s="113"/>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67" t="s">
        <v>154</v>
      </c>
      <c r="AG74" s="67"/>
      <c r="AH74" s="67"/>
      <c r="AI74" s="67"/>
      <c r="AJ74" s="68" t="s">
        <v>155</v>
      </c>
      <c r="AK74" s="68"/>
      <c r="AL74" s="68"/>
      <c r="AM74" s="68"/>
      <c r="AN74" s="68"/>
      <c r="AO74" s="68"/>
      <c r="AP74" s="68"/>
      <c r="AQ74" s="68"/>
      <c r="AR74" s="68"/>
      <c r="AS74" s="68"/>
      <c r="AT74" s="68"/>
      <c r="AU74" s="68"/>
      <c r="AV74" s="68"/>
      <c r="AW74" s="70"/>
      <c r="AX74" s="70"/>
      <c r="AY74" s="70"/>
      <c r="AZ74" s="70"/>
      <c r="BA74" s="70"/>
      <c r="BB74" s="70"/>
      <c r="BC74" s="70"/>
      <c r="BD74" s="70"/>
      <c r="BE74" s="70"/>
      <c r="BF74" s="70"/>
      <c r="BG74" s="70"/>
      <c r="BH74" s="70"/>
      <c r="BI74" s="70"/>
      <c r="BJ74" s="70"/>
      <c r="BK74" s="70"/>
      <c r="BL74" s="70"/>
      <c r="BM74" s="70"/>
      <c r="BN74" s="70"/>
      <c r="BO74" s="70"/>
      <c r="BP74" s="70"/>
      <c r="BQ74" s="70"/>
      <c r="BR74" s="71" t="s">
        <v>58</v>
      </c>
      <c r="BS74" s="71"/>
      <c r="BT74" s="71"/>
      <c r="BU74" s="71"/>
      <c r="BV74" s="71"/>
      <c r="BW74" s="71"/>
      <c r="BX74" s="71"/>
      <c r="CB74" s="40"/>
      <c r="CC74" s="40"/>
      <c r="CD74" s="40"/>
    </row>
    <row r="75" customFormat="false" ht="49.5" hidden="true" customHeight="true" outlineLevel="0" collapsed="false">
      <c r="A75" s="113" t="s">
        <v>156</v>
      </c>
      <c r="B75" s="113"/>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67" t="s">
        <v>157</v>
      </c>
      <c r="AG75" s="67"/>
      <c r="AH75" s="67"/>
      <c r="AI75" s="67"/>
      <c r="AJ75" s="68" t="s">
        <v>158</v>
      </c>
      <c r="AK75" s="68"/>
      <c r="AL75" s="68"/>
      <c r="AM75" s="68"/>
      <c r="AN75" s="68"/>
      <c r="AO75" s="68"/>
      <c r="AP75" s="68"/>
      <c r="AQ75" s="68"/>
      <c r="AR75" s="68"/>
      <c r="AS75" s="68"/>
      <c r="AT75" s="68"/>
      <c r="AU75" s="68"/>
      <c r="AV75" s="68"/>
      <c r="AW75" s="70"/>
      <c r="AX75" s="70"/>
      <c r="AY75" s="70"/>
      <c r="AZ75" s="70"/>
      <c r="BA75" s="70"/>
      <c r="BB75" s="70"/>
      <c r="BC75" s="70"/>
      <c r="BD75" s="70"/>
      <c r="BE75" s="70"/>
      <c r="BF75" s="70"/>
      <c r="BG75" s="70"/>
      <c r="BH75" s="70"/>
      <c r="BI75" s="70"/>
      <c r="BJ75" s="70"/>
      <c r="BK75" s="70"/>
      <c r="BL75" s="70"/>
      <c r="BM75" s="70"/>
      <c r="BN75" s="70"/>
      <c r="BO75" s="70"/>
      <c r="BP75" s="70"/>
      <c r="BQ75" s="70"/>
      <c r="BR75" s="71" t="s">
        <v>58</v>
      </c>
      <c r="BS75" s="71"/>
      <c r="BT75" s="71"/>
      <c r="BU75" s="71"/>
      <c r="BV75" s="71"/>
      <c r="BW75" s="71"/>
      <c r="BX75" s="71"/>
      <c r="CB75" s="40"/>
      <c r="CC75" s="40"/>
      <c r="CD75" s="40"/>
    </row>
    <row r="76" customFormat="false" ht="12" hidden="true" customHeight="true" outlineLevel="0" collapsed="false">
      <c r="A76" s="95" t="s">
        <v>159</v>
      </c>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67" t="s">
        <v>160</v>
      </c>
      <c r="AG76" s="67"/>
      <c r="AH76" s="67"/>
      <c r="AI76" s="67"/>
      <c r="AJ76" s="68" t="s">
        <v>161</v>
      </c>
      <c r="AK76" s="68"/>
      <c r="AL76" s="68"/>
      <c r="AM76" s="68"/>
      <c r="AN76" s="68"/>
      <c r="AO76" s="68"/>
      <c r="AP76" s="68"/>
      <c r="AQ76" s="68"/>
      <c r="AR76" s="68"/>
      <c r="AS76" s="68"/>
      <c r="AT76" s="68"/>
      <c r="AU76" s="68"/>
      <c r="AV76" s="68"/>
      <c r="AW76" s="70"/>
      <c r="AX76" s="70"/>
      <c r="AY76" s="70"/>
      <c r="AZ76" s="70"/>
      <c r="BA76" s="70"/>
      <c r="BB76" s="70"/>
      <c r="BC76" s="70"/>
      <c r="BD76" s="70"/>
      <c r="BE76" s="70"/>
      <c r="BF76" s="70"/>
      <c r="BG76" s="70"/>
      <c r="BH76" s="70"/>
      <c r="BI76" s="70"/>
      <c r="BJ76" s="70"/>
      <c r="BK76" s="70"/>
      <c r="BL76" s="70"/>
      <c r="BM76" s="70"/>
      <c r="BN76" s="70"/>
      <c r="BO76" s="70"/>
      <c r="BP76" s="70"/>
      <c r="BQ76" s="70"/>
      <c r="BR76" s="71" t="s">
        <v>58</v>
      </c>
      <c r="BS76" s="71"/>
      <c r="BT76" s="71"/>
      <c r="BU76" s="71"/>
      <c r="BV76" s="71"/>
      <c r="BW76" s="71"/>
      <c r="BX76" s="71"/>
      <c r="CB76" s="40"/>
      <c r="CC76" s="40"/>
      <c r="CD76" s="40"/>
    </row>
    <row r="77" customFormat="false" ht="15.75" hidden="false" customHeight="true" outlineLevel="0" collapsed="false">
      <c r="A77" s="100" t="s">
        <v>162</v>
      </c>
      <c r="B77" s="100"/>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67" t="s">
        <v>163</v>
      </c>
      <c r="AG77" s="67"/>
      <c r="AH77" s="67"/>
      <c r="AI77" s="67"/>
      <c r="AJ77" s="68" t="s">
        <v>164</v>
      </c>
      <c r="AK77" s="68"/>
      <c r="AL77" s="68"/>
      <c r="AM77" s="68"/>
      <c r="AN77" s="68"/>
      <c r="AO77" s="68"/>
      <c r="AP77" s="68"/>
      <c r="AQ77" s="68"/>
      <c r="AR77" s="68"/>
      <c r="AS77" s="68"/>
      <c r="AT77" s="68"/>
      <c r="AU77" s="68"/>
      <c r="AV77" s="68"/>
      <c r="AW77" s="110" t="n">
        <f aca="false">AW78+AW79+AW80+AW81+AW82</f>
        <v>23800</v>
      </c>
      <c r="AX77" s="110"/>
      <c r="AY77" s="110"/>
      <c r="AZ77" s="110"/>
      <c r="BA77" s="110"/>
      <c r="BB77" s="110"/>
      <c r="BC77" s="110"/>
      <c r="BD77" s="110" t="n">
        <f aca="false">BD78+BD79+BD80+BD81+BD82</f>
        <v>0</v>
      </c>
      <c r="BE77" s="110"/>
      <c r="BF77" s="110"/>
      <c r="BG77" s="110"/>
      <c r="BH77" s="110"/>
      <c r="BI77" s="110"/>
      <c r="BJ77" s="110"/>
      <c r="BK77" s="110" t="n">
        <f aca="false">BK78+BK79+BK80+BK81+BK82</f>
        <v>0</v>
      </c>
      <c r="BL77" s="110"/>
      <c r="BM77" s="110"/>
      <c r="BN77" s="110"/>
      <c r="BO77" s="110"/>
      <c r="BP77" s="110"/>
      <c r="BQ77" s="110"/>
      <c r="BR77" s="71" t="s">
        <v>58</v>
      </c>
      <c r="BS77" s="71"/>
      <c r="BT77" s="71"/>
      <c r="BU77" s="71"/>
      <c r="BV77" s="71"/>
      <c r="BW77" s="71"/>
      <c r="BX77" s="71"/>
      <c r="CB77" s="111" t="n">
        <f aca="false">AW77-'налоги 290'!J15</f>
        <v>0</v>
      </c>
      <c r="CC77" s="111" t="n">
        <f aca="false">BD77-'налоги 290'!L15</f>
        <v>0</v>
      </c>
      <c r="CD77" s="111" t="n">
        <f aca="false">BK77-'налоги 290'!N15</f>
        <v>0</v>
      </c>
    </row>
    <row r="78" customFormat="false" ht="24" hidden="false" customHeight="true" outlineLevel="0" collapsed="false">
      <c r="A78" s="102" t="s">
        <v>165</v>
      </c>
      <c r="B78" s="102"/>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67" t="s">
        <v>166</v>
      </c>
      <c r="AG78" s="67"/>
      <c r="AH78" s="67"/>
      <c r="AI78" s="67"/>
      <c r="AJ78" s="68" t="s">
        <v>167</v>
      </c>
      <c r="AK78" s="68"/>
      <c r="AL78" s="68"/>
      <c r="AM78" s="68"/>
      <c r="AN78" s="68"/>
      <c r="AO78" s="68"/>
      <c r="AP78" s="68"/>
      <c r="AQ78" s="68"/>
      <c r="AR78" s="68" t="s">
        <v>168</v>
      </c>
      <c r="AS78" s="68"/>
      <c r="AT78" s="68"/>
      <c r="AU78" s="68"/>
      <c r="AV78" s="68"/>
      <c r="AW78" s="69" t="n">
        <f aca="false">1300+2400</f>
        <v>3700</v>
      </c>
      <c r="AX78" s="69"/>
      <c r="AY78" s="69"/>
      <c r="AZ78" s="69"/>
      <c r="BA78" s="69"/>
      <c r="BB78" s="69"/>
      <c r="BC78" s="69"/>
      <c r="BD78" s="69"/>
      <c r="BE78" s="69"/>
      <c r="BF78" s="69"/>
      <c r="BG78" s="69"/>
      <c r="BH78" s="69"/>
      <c r="BI78" s="69"/>
      <c r="BJ78" s="69"/>
      <c r="BK78" s="69"/>
      <c r="BL78" s="69"/>
      <c r="BM78" s="69"/>
      <c r="BN78" s="69"/>
      <c r="BO78" s="69"/>
      <c r="BP78" s="69"/>
      <c r="BQ78" s="69"/>
      <c r="BR78" s="71" t="s">
        <v>58</v>
      </c>
      <c r="BS78" s="71"/>
      <c r="BT78" s="71"/>
      <c r="BU78" s="71"/>
      <c r="BV78" s="71"/>
      <c r="BW78" s="71"/>
      <c r="BX78" s="71"/>
      <c r="CA78" s="1" t="s">
        <v>169</v>
      </c>
      <c r="CB78" s="40"/>
      <c r="CC78" s="40"/>
      <c r="CD78" s="40"/>
    </row>
    <row r="79" customFormat="false" ht="23.25" hidden="false" customHeight="true" outlineLevel="0" collapsed="false">
      <c r="A79" s="102" t="s">
        <v>170</v>
      </c>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67" t="s">
        <v>171</v>
      </c>
      <c r="AG79" s="67"/>
      <c r="AH79" s="67"/>
      <c r="AI79" s="67"/>
      <c r="AJ79" s="68" t="s">
        <v>172</v>
      </c>
      <c r="AK79" s="68"/>
      <c r="AL79" s="68"/>
      <c r="AM79" s="68"/>
      <c r="AN79" s="68"/>
      <c r="AO79" s="68"/>
      <c r="AP79" s="68"/>
      <c r="AQ79" s="68"/>
      <c r="AR79" s="68" t="s">
        <v>168</v>
      </c>
      <c r="AS79" s="68"/>
      <c r="AT79" s="68"/>
      <c r="AU79" s="68"/>
      <c r="AV79" s="68"/>
      <c r="AW79" s="69"/>
      <c r="AX79" s="69"/>
      <c r="AY79" s="69"/>
      <c r="AZ79" s="69"/>
      <c r="BA79" s="69"/>
      <c r="BB79" s="69"/>
      <c r="BC79" s="69"/>
      <c r="BD79" s="69"/>
      <c r="BE79" s="69"/>
      <c r="BF79" s="69"/>
      <c r="BG79" s="69"/>
      <c r="BH79" s="69"/>
      <c r="BI79" s="69"/>
      <c r="BJ79" s="69"/>
      <c r="BK79" s="69"/>
      <c r="BL79" s="69"/>
      <c r="BM79" s="69"/>
      <c r="BN79" s="69"/>
      <c r="BO79" s="69"/>
      <c r="BP79" s="69"/>
      <c r="BQ79" s="69"/>
      <c r="BR79" s="71" t="s">
        <v>58</v>
      </c>
      <c r="BS79" s="71"/>
      <c r="BT79" s="71"/>
      <c r="BU79" s="71"/>
      <c r="BV79" s="71"/>
      <c r="BW79" s="71"/>
      <c r="BX79" s="71"/>
      <c r="CA79" s="1" t="s">
        <v>173</v>
      </c>
      <c r="CB79" s="40"/>
      <c r="CC79" s="40"/>
      <c r="CD79" s="40"/>
    </row>
    <row r="80" customFormat="false" ht="11.25" hidden="false" customHeight="true" outlineLevel="0" collapsed="false">
      <c r="A80" s="121" t="s">
        <v>174</v>
      </c>
      <c r="B80" s="121"/>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67" t="s">
        <v>175</v>
      </c>
      <c r="AG80" s="67"/>
      <c r="AH80" s="67"/>
      <c r="AI80" s="67"/>
      <c r="AJ80" s="68" t="s">
        <v>176</v>
      </c>
      <c r="AK80" s="68"/>
      <c r="AL80" s="68"/>
      <c r="AM80" s="68"/>
      <c r="AN80" s="68"/>
      <c r="AO80" s="68"/>
      <c r="AP80" s="68"/>
      <c r="AQ80" s="68"/>
      <c r="AR80" s="68" t="s">
        <v>177</v>
      </c>
      <c r="AS80" s="68"/>
      <c r="AT80" s="68"/>
      <c r="AU80" s="68"/>
      <c r="AV80" s="68"/>
      <c r="AW80" s="69" t="n">
        <v>100</v>
      </c>
      <c r="AX80" s="69"/>
      <c r="AY80" s="69"/>
      <c r="AZ80" s="69"/>
      <c r="BA80" s="69"/>
      <c r="BB80" s="69"/>
      <c r="BC80" s="69"/>
      <c r="BD80" s="69"/>
      <c r="BE80" s="69"/>
      <c r="BF80" s="69"/>
      <c r="BG80" s="69"/>
      <c r="BH80" s="69"/>
      <c r="BI80" s="69"/>
      <c r="BJ80" s="69"/>
      <c r="BK80" s="69"/>
      <c r="BL80" s="69"/>
      <c r="BM80" s="69"/>
      <c r="BN80" s="69"/>
      <c r="BO80" s="69"/>
      <c r="BP80" s="69"/>
      <c r="BQ80" s="69"/>
      <c r="BR80" s="71" t="s">
        <v>58</v>
      </c>
      <c r="BS80" s="71"/>
      <c r="BT80" s="71"/>
      <c r="BU80" s="71"/>
      <c r="BV80" s="71"/>
      <c r="BW80" s="71"/>
      <c r="BX80" s="71"/>
      <c r="CA80" s="1" t="s">
        <v>178</v>
      </c>
      <c r="CB80" s="40"/>
      <c r="CC80" s="40"/>
      <c r="CD80" s="40"/>
    </row>
    <row r="81" customFormat="false" ht="11.25" hidden="false" customHeight="true" outlineLevel="0" collapsed="false">
      <c r="A81" s="121" t="s">
        <v>174</v>
      </c>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67" t="s">
        <v>179</v>
      </c>
      <c r="AG81" s="67"/>
      <c r="AH81" s="67"/>
      <c r="AI81" s="67"/>
      <c r="AJ81" s="68" t="s">
        <v>176</v>
      </c>
      <c r="AK81" s="68"/>
      <c r="AL81" s="68"/>
      <c r="AM81" s="68"/>
      <c r="AN81" s="68"/>
      <c r="AO81" s="68"/>
      <c r="AP81" s="68"/>
      <c r="AQ81" s="68"/>
      <c r="AR81" s="68" t="s">
        <v>180</v>
      </c>
      <c r="AS81" s="68"/>
      <c r="AT81" s="68"/>
      <c r="AU81" s="68"/>
      <c r="AV81" s="68"/>
      <c r="AW81" s="69" t="n">
        <v>20000</v>
      </c>
      <c r="AX81" s="69"/>
      <c r="AY81" s="69"/>
      <c r="AZ81" s="69"/>
      <c r="BA81" s="69"/>
      <c r="BB81" s="69"/>
      <c r="BC81" s="69"/>
      <c r="BD81" s="69"/>
      <c r="BE81" s="69"/>
      <c r="BF81" s="69"/>
      <c r="BG81" s="69"/>
      <c r="BH81" s="69"/>
      <c r="BI81" s="69"/>
      <c r="BJ81" s="69"/>
      <c r="BK81" s="69"/>
      <c r="BL81" s="69"/>
      <c r="BM81" s="69"/>
      <c r="BN81" s="69"/>
      <c r="BO81" s="69"/>
      <c r="BP81" s="69"/>
      <c r="BQ81" s="69"/>
      <c r="BR81" s="71" t="s">
        <v>58</v>
      </c>
      <c r="BS81" s="71"/>
      <c r="BT81" s="71"/>
      <c r="BU81" s="71"/>
      <c r="BV81" s="71"/>
      <c r="BW81" s="71"/>
      <c r="BX81" s="71"/>
      <c r="CB81" s="40"/>
      <c r="CC81" s="40"/>
      <c r="CD81" s="40"/>
    </row>
    <row r="82" customFormat="false" ht="11.25" hidden="false" customHeight="true" outlineLevel="0" collapsed="false">
      <c r="A82" s="121" t="s">
        <v>174</v>
      </c>
      <c r="B82" s="121"/>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67" t="s">
        <v>181</v>
      </c>
      <c r="AG82" s="67"/>
      <c r="AH82" s="67"/>
      <c r="AI82" s="67"/>
      <c r="AJ82" s="68" t="s">
        <v>176</v>
      </c>
      <c r="AK82" s="68"/>
      <c r="AL82" s="68"/>
      <c r="AM82" s="68"/>
      <c r="AN82" s="68"/>
      <c r="AO82" s="68"/>
      <c r="AP82" s="68"/>
      <c r="AQ82" s="68"/>
      <c r="AR82" s="68" t="s">
        <v>182</v>
      </c>
      <c r="AS82" s="68"/>
      <c r="AT82" s="68"/>
      <c r="AU82" s="68"/>
      <c r="AV82" s="68"/>
      <c r="AW82" s="69"/>
      <c r="AX82" s="69"/>
      <c r="AY82" s="69"/>
      <c r="AZ82" s="69"/>
      <c r="BA82" s="69"/>
      <c r="BB82" s="69"/>
      <c r="BC82" s="69"/>
      <c r="BD82" s="69"/>
      <c r="BE82" s="69"/>
      <c r="BF82" s="69"/>
      <c r="BG82" s="69"/>
      <c r="BH82" s="69"/>
      <c r="BI82" s="69"/>
      <c r="BJ82" s="69"/>
      <c r="BK82" s="69"/>
      <c r="BL82" s="69"/>
      <c r="BM82" s="69"/>
      <c r="BN82" s="69"/>
      <c r="BO82" s="69"/>
      <c r="BP82" s="69"/>
      <c r="BQ82" s="69"/>
      <c r="BR82" s="71" t="s">
        <v>58</v>
      </c>
      <c r="BS82" s="71"/>
      <c r="BT82" s="71"/>
      <c r="BU82" s="71"/>
      <c r="BV82" s="71"/>
      <c r="BW82" s="71"/>
      <c r="BX82" s="71"/>
      <c r="CB82" s="40"/>
      <c r="CC82" s="40"/>
      <c r="CD82" s="40"/>
    </row>
    <row r="83" customFormat="false" ht="15.75" hidden="true" customHeight="true" outlineLevel="0" collapsed="false">
      <c r="A83" s="103" t="s">
        <v>183</v>
      </c>
      <c r="B83" s="103"/>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67" t="s">
        <v>184</v>
      </c>
      <c r="AG83" s="67"/>
      <c r="AH83" s="67"/>
      <c r="AI83" s="67"/>
      <c r="AJ83" s="68" t="s">
        <v>58</v>
      </c>
      <c r="AK83" s="68"/>
      <c r="AL83" s="68"/>
      <c r="AM83" s="68"/>
      <c r="AN83" s="68"/>
      <c r="AO83" s="68"/>
      <c r="AP83" s="68"/>
      <c r="AQ83" s="68"/>
      <c r="AR83" s="68"/>
      <c r="AS83" s="68"/>
      <c r="AT83" s="68"/>
      <c r="AU83" s="68"/>
      <c r="AV83" s="68"/>
      <c r="AW83" s="70"/>
      <c r="AX83" s="70"/>
      <c r="AY83" s="70"/>
      <c r="AZ83" s="70"/>
      <c r="BA83" s="70"/>
      <c r="BB83" s="70"/>
      <c r="BC83" s="70"/>
      <c r="BD83" s="70"/>
      <c r="BE83" s="70"/>
      <c r="BF83" s="70"/>
      <c r="BG83" s="70"/>
      <c r="BH83" s="70"/>
      <c r="BI83" s="70"/>
      <c r="BJ83" s="70"/>
      <c r="BK83" s="70"/>
      <c r="BL83" s="70"/>
      <c r="BM83" s="70"/>
      <c r="BN83" s="70"/>
      <c r="BO83" s="70"/>
      <c r="BP83" s="70"/>
      <c r="BQ83" s="70"/>
      <c r="BR83" s="71" t="s">
        <v>58</v>
      </c>
      <c r="BS83" s="71"/>
      <c r="BT83" s="71"/>
      <c r="BU83" s="71"/>
      <c r="BV83" s="71"/>
      <c r="BW83" s="71"/>
      <c r="BX83" s="71"/>
      <c r="CB83" s="40"/>
      <c r="CC83" s="40"/>
      <c r="CD83" s="40"/>
    </row>
    <row r="84" customFormat="false" ht="24.75" hidden="true" customHeight="true" outlineLevel="0" collapsed="false">
      <c r="A84" s="95" t="s">
        <v>185</v>
      </c>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67" t="s">
        <v>186</v>
      </c>
      <c r="AG84" s="67"/>
      <c r="AH84" s="67"/>
      <c r="AI84" s="67"/>
      <c r="AJ84" s="68" t="s">
        <v>187</v>
      </c>
      <c r="AK84" s="68"/>
      <c r="AL84" s="68"/>
      <c r="AM84" s="68"/>
      <c r="AN84" s="68"/>
      <c r="AO84" s="68"/>
      <c r="AP84" s="68"/>
      <c r="AQ84" s="68"/>
      <c r="AR84" s="68"/>
      <c r="AS84" s="68"/>
      <c r="AT84" s="68"/>
      <c r="AU84" s="68"/>
      <c r="AV84" s="68"/>
      <c r="AW84" s="70"/>
      <c r="AX84" s="70"/>
      <c r="AY84" s="70"/>
      <c r="AZ84" s="70"/>
      <c r="BA84" s="70"/>
      <c r="BB84" s="70"/>
      <c r="BC84" s="70"/>
      <c r="BD84" s="70"/>
      <c r="BE84" s="70"/>
      <c r="BF84" s="70"/>
      <c r="BG84" s="70"/>
      <c r="BH84" s="70"/>
      <c r="BI84" s="70"/>
      <c r="BJ84" s="70"/>
      <c r="BK84" s="70"/>
      <c r="BL84" s="70"/>
      <c r="BM84" s="70"/>
      <c r="BN84" s="70"/>
      <c r="BO84" s="70"/>
      <c r="BP84" s="70"/>
      <c r="BQ84" s="70"/>
      <c r="BR84" s="71"/>
      <c r="BS84" s="71"/>
      <c r="BT84" s="71"/>
      <c r="BU84" s="71"/>
      <c r="BV84" s="71"/>
      <c r="BW84" s="71"/>
      <c r="BX84" s="71"/>
      <c r="CB84" s="40"/>
      <c r="CC84" s="40"/>
      <c r="CD84" s="40"/>
    </row>
    <row r="85" customFormat="false" ht="15.75" hidden="true" customHeight="true" outlineLevel="0" collapsed="false">
      <c r="A85" s="95" t="s">
        <v>188</v>
      </c>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67" t="s">
        <v>189</v>
      </c>
      <c r="AG85" s="67"/>
      <c r="AH85" s="67"/>
      <c r="AI85" s="67"/>
      <c r="AJ85" s="68" t="s">
        <v>190</v>
      </c>
      <c r="AK85" s="68"/>
      <c r="AL85" s="68"/>
      <c r="AM85" s="68"/>
      <c r="AN85" s="68"/>
      <c r="AO85" s="68"/>
      <c r="AP85" s="68"/>
      <c r="AQ85" s="68"/>
      <c r="AR85" s="68"/>
      <c r="AS85" s="68"/>
      <c r="AT85" s="68"/>
      <c r="AU85" s="68"/>
      <c r="AV85" s="68"/>
      <c r="AW85" s="70"/>
      <c r="AX85" s="70"/>
      <c r="AY85" s="70"/>
      <c r="AZ85" s="70"/>
      <c r="BA85" s="70"/>
      <c r="BB85" s="70"/>
      <c r="BC85" s="70"/>
      <c r="BD85" s="70"/>
      <c r="BE85" s="70"/>
      <c r="BF85" s="70"/>
      <c r="BG85" s="70"/>
      <c r="BH85" s="70"/>
      <c r="BI85" s="70"/>
      <c r="BJ85" s="70"/>
      <c r="BK85" s="70"/>
      <c r="BL85" s="70"/>
      <c r="BM85" s="70"/>
      <c r="BN85" s="70"/>
      <c r="BO85" s="70"/>
      <c r="BP85" s="70"/>
      <c r="BQ85" s="70"/>
      <c r="BR85" s="71"/>
      <c r="BS85" s="71"/>
      <c r="BT85" s="71"/>
      <c r="BU85" s="71"/>
      <c r="BV85" s="71"/>
      <c r="BW85" s="71"/>
      <c r="BX85" s="71"/>
      <c r="CB85" s="40"/>
      <c r="CC85" s="40"/>
      <c r="CD85" s="40"/>
    </row>
    <row r="86" customFormat="false" ht="24" hidden="true" customHeight="true" outlineLevel="0" collapsed="false">
      <c r="A86" s="122" t="s">
        <v>191</v>
      </c>
      <c r="B86" s="122"/>
      <c r="C86" s="122"/>
      <c r="D86" s="122"/>
      <c r="E86" s="122"/>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67" t="s">
        <v>192</v>
      </c>
      <c r="AG86" s="67"/>
      <c r="AH86" s="67"/>
      <c r="AI86" s="67"/>
      <c r="AJ86" s="68" t="s">
        <v>193</v>
      </c>
      <c r="AK86" s="68"/>
      <c r="AL86" s="68"/>
      <c r="AM86" s="68"/>
      <c r="AN86" s="68"/>
      <c r="AO86" s="68"/>
      <c r="AP86" s="68"/>
      <c r="AQ86" s="68"/>
      <c r="AR86" s="68"/>
      <c r="AS86" s="68"/>
      <c r="AT86" s="68"/>
      <c r="AU86" s="68"/>
      <c r="AV86" s="68"/>
      <c r="AW86" s="70"/>
      <c r="AX86" s="70"/>
      <c r="AY86" s="70"/>
      <c r="AZ86" s="70"/>
      <c r="BA86" s="70"/>
      <c r="BB86" s="70"/>
      <c r="BC86" s="70"/>
      <c r="BD86" s="70"/>
      <c r="BE86" s="70"/>
      <c r="BF86" s="70"/>
      <c r="BG86" s="70"/>
      <c r="BH86" s="70"/>
      <c r="BI86" s="70"/>
      <c r="BJ86" s="70"/>
      <c r="BK86" s="70"/>
      <c r="BL86" s="70"/>
      <c r="BM86" s="70"/>
      <c r="BN86" s="70"/>
      <c r="BO86" s="70"/>
      <c r="BP86" s="70"/>
      <c r="BQ86" s="70"/>
      <c r="BR86" s="71"/>
      <c r="BS86" s="71"/>
      <c r="BT86" s="71"/>
      <c r="BU86" s="71"/>
      <c r="BV86" s="71"/>
      <c r="BW86" s="71"/>
      <c r="BX86" s="71"/>
      <c r="CB86" s="40"/>
      <c r="CC86" s="40"/>
      <c r="CD86" s="40"/>
    </row>
    <row r="87" customFormat="false" ht="12" hidden="true" customHeight="true" outlineLevel="0" collapsed="false">
      <c r="A87" s="95" t="s">
        <v>194</v>
      </c>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67" t="s">
        <v>195</v>
      </c>
      <c r="AG87" s="67"/>
      <c r="AH87" s="67"/>
      <c r="AI87" s="67"/>
      <c r="AJ87" s="68" t="s">
        <v>196</v>
      </c>
      <c r="AK87" s="68"/>
      <c r="AL87" s="68"/>
      <c r="AM87" s="68"/>
      <c r="AN87" s="68"/>
      <c r="AO87" s="68"/>
      <c r="AP87" s="68"/>
      <c r="AQ87" s="68"/>
      <c r="AR87" s="68"/>
      <c r="AS87" s="68"/>
      <c r="AT87" s="68"/>
      <c r="AU87" s="68"/>
      <c r="AV87" s="68"/>
      <c r="AW87" s="70"/>
      <c r="AX87" s="70"/>
      <c r="AY87" s="70"/>
      <c r="AZ87" s="70"/>
      <c r="BA87" s="70"/>
      <c r="BB87" s="70"/>
      <c r="BC87" s="70"/>
      <c r="BD87" s="70"/>
      <c r="BE87" s="70"/>
      <c r="BF87" s="70"/>
      <c r="BG87" s="70"/>
      <c r="BH87" s="70"/>
      <c r="BI87" s="70"/>
      <c r="BJ87" s="70"/>
      <c r="BK87" s="70"/>
      <c r="BL87" s="70"/>
      <c r="BM87" s="70"/>
      <c r="BN87" s="70"/>
      <c r="BO87" s="70"/>
      <c r="BP87" s="70"/>
      <c r="BQ87" s="70"/>
      <c r="BR87" s="71"/>
      <c r="BS87" s="71"/>
      <c r="BT87" s="71"/>
      <c r="BU87" s="71"/>
      <c r="BV87" s="71"/>
      <c r="BW87" s="71"/>
      <c r="BX87" s="71"/>
      <c r="CB87" s="40"/>
      <c r="CC87" s="40"/>
      <c r="CD87" s="40"/>
    </row>
    <row r="88" customFormat="false" ht="12" hidden="true" customHeight="true" outlineLevel="0" collapsed="false">
      <c r="A88" s="122" t="s">
        <v>197</v>
      </c>
      <c r="B88" s="122"/>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67" t="s">
        <v>198</v>
      </c>
      <c r="AG88" s="67"/>
      <c r="AH88" s="67"/>
      <c r="AI88" s="67"/>
      <c r="AJ88" s="68" t="s">
        <v>199</v>
      </c>
      <c r="AK88" s="68"/>
      <c r="AL88" s="68"/>
      <c r="AM88" s="68"/>
      <c r="AN88" s="68"/>
      <c r="AO88" s="68"/>
      <c r="AP88" s="68"/>
      <c r="AQ88" s="68"/>
      <c r="AR88" s="68"/>
      <c r="AS88" s="68"/>
      <c r="AT88" s="68"/>
      <c r="AU88" s="68"/>
      <c r="AV88" s="68"/>
      <c r="AW88" s="70"/>
      <c r="AX88" s="70"/>
      <c r="AY88" s="70"/>
      <c r="AZ88" s="70"/>
      <c r="BA88" s="70"/>
      <c r="BB88" s="70"/>
      <c r="BC88" s="70"/>
      <c r="BD88" s="70"/>
      <c r="BE88" s="70"/>
      <c r="BF88" s="70"/>
      <c r="BG88" s="70"/>
      <c r="BH88" s="70"/>
      <c r="BI88" s="70"/>
      <c r="BJ88" s="70"/>
      <c r="BK88" s="70"/>
      <c r="BL88" s="70"/>
      <c r="BM88" s="70"/>
      <c r="BN88" s="70"/>
      <c r="BO88" s="70"/>
      <c r="BP88" s="70"/>
      <c r="BQ88" s="70"/>
      <c r="BR88" s="71"/>
      <c r="BS88" s="71"/>
      <c r="BT88" s="71"/>
      <c r="BU88" s="71"/>
      <c r="BV88" s="71"/>
      <c r="BW88" s="71"/>
      <c r="BX88" s="71"/>
      <c r="CB88" s="40"/>
      <c r="CC88" s="40"/>
      <c r="CD88" s="40"/>
    </row>
    <row r="89" customFormat="false" ht="24" hidden="true" customHeight="true" outlineLevel="0" collapsed="false">
      <c r="A89" s="95" t="s">
        <v>200</v>
      </c>
      <c r="B89" s="95"/>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67" t="s">
        <v>201</v>
      </c>
      <c r="AG89" s="67"/>
      <c r="AH89" s="67"/>
      <c r="AI89" s="67"/>
      <c r="AJ89" s="68" t="s">
        <v>202</v>
      </c>
      <c r="AK89" s="68"/>
      <c r="AL89" s="68"/>
      <c r="AM89" s="68"/>
      <c r="AN89" s="68"/>
      <c r="AO89" s="68"/>
      <c r="AP89" s="68"/>
      <c r="AQ89" s="68"/>
      <c r="AR89" s="68"/>
      <c r="AS89" s="68"/>
      <c r="AT89" s="68"/>
      <c r="AU89" s="68"/>
      <c r="AV89" s="68"/>
      <c r="AW89" s="70"/>
      <c r="AX89" s="70"/>
      <c r="AY89" s="70"/>
      <c r="AZ89" s="70"/>
      <c r="BA89" s="70"/>
      <c r="BB89" s="70"/>
      <c r="BC89" s="70"/>
      <c r="BD89" s="70"/>
      <c r="BE89" s="70"/>
      <c r="BF89" s="70"/>
      <c r="BG89" s="70"/>
      <c r="BH89" s="70"/>
      <c r="BI89" s="70"/>
      <c r="BJ89" s="70"/>
      <c r="BK89" s="70"/>
      <c r="BL89" s="70"/>
      <c r="BM89" s="70"/>
      <c r="BN89" s="70"/>
      <c r="BO89" s="70"/>
      <c r="BP89" s="70"/>
      <c r="BQ89" s="70"/>
      <c r="BR89" s="71"/>
      <c r="BS89" s="71"/>
      <c r="BT89" s="71"/>
      <c r="BU89" s="71"/>
      <c r="BV89" s="71"/>
      <c r="BW89" s="71"/>
      <c r="BX89" s="71"/>
      <c r="CB89" s="40"/>
      <c r="CC89" s="40"/>
      <c r="CD89" s="40"/>
    </row>
    <row r="90" customFormat="false" ht="12" hidden="true" customHeight="true" outlineLevel="0" collapsed="false">
      <c r="A90" s="123"/>
      <c r="B90" s="123"/>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67"/>
      <c r="AG90" s="67"/>
      <c r="AH90" s="67"/>
      <c r="AI90" s="67"/>
      <c r="AJ90" s="68"/>
      <c r="AK90" s="68"/>
      <c r="AL90" s="68"/>
      <c r="AM90" s="68"/>
      <c r="AN90" s="68"/>
      <c r="AO90" s="68"/>
      <c r="AP90" s="68"/>
      <c r="AQ90" s="68"/>
      <c r="AR90" s="68"/>
      <c r="AS90" s="68"/>
      <c r="AT90" s="68"/>
      <c r="AU90" s="68"/>
      <c r="AV90" s="68"/>
      <c r="AW90" s="70"/>
      <c r="AX90" s="70"/>
      <c r="AY90" s="70"/>
      <c r="AZ90" s="70"/>
      <c r="BA90" s="70"/>
      <c r="BB90" s="70"/>
      <c r="BC90" s="70"/>
      <c r="BD90" s="70"/>
      <c r="BE90" s="70"/>
      <c r="BF90" s="70"/>
      <c r="BG90" s="70"/>
      <c r="BH90" s="70"/>
      <c r="BI90" s="70"/>
      <c r="BJ90" s="70"/>
      <c r="BK90" s="70"/>
      <c r="BL90" s="70"/>
      <c r="BM90" s="70"/>
      <c r="BN90" s="70"/>
      <c r="BO90" s="70"/>
      <c r="BP90" s="70"/>
      <c r="BQ90" s="70"/>
      <c r="BR90" s="71"/>
      <c r="BS90" s="71"/>
      <c r="BT90" s="71"/>
      <c r="BU90" s="71"/>
      <c r="BV90" s="71"/>
      <c r="BW90" s="71"/>
      <c r="BX90" s="71"/>
      <c r="CB90" s="40"/>
      <c r="CC90" s="40"/>
      <c r="CD90" s="40"/>
    </row>
    <row r="91" customFormat="false" ht="15.75" hidden="true" customHeight="true" outlineLevel="0" collapsed="false">
      <c r="A91" s="103" t="s">
        <v>203</v>
      </c>
      <c r="B91" s="103"/>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67" t="s">
        <v>204</v>
      </c>
      <c r="AG91" s="67"/>
      <c r="AH91" s="67"/>
      <c r="AI91" s="67"/>
      <c r="AJ91" s="68" t="s">
        <v>58</v>
      </c>
      <c r="AK91" s="68"/>
      <c r="AL91" s="68"/>
      <c r="AM91" s="68"/>
      <c r="AN91" s="68"/>
      <c r="AO91" s="68"/>
      <c r="AP91" s="68"/>
      <c r="AQ91" s="68"/>
      <c r="AR91" s="68"/>
      <c r="AS91" s="68"/>
      <c r="AT91" s="68"/>
      <c r="AU91" s="68"/>
      <c r="AV91" s="68"/>
      <c r="AW91" s="70"/>
      <c r="AX91" s="70"/>
      <c r="AY91" s="70"/>
      <c r="AZ91" s="70"/>
      <c r="BA91" s="70"/>
      <c r="BB91" s="70"/>
      <c r="BC91" s="70"/>
      <c r="BD91" s="70"/>
      <c r="BE91" s="70"/>
      <c r="BF91" s="70"/>
      <c r="BG91" s="70"/>
      <c r="BH91" s="70"/>
      <c r="BI91" s="70"/>
      <c r="BJ91" s="70"/>
      <c r="BK91" s="70"/>
      <c r="BL91" s="70"/>
      <c r="BM91" s="70"/>
      <c r="BN91" s="70"/>
      <c r="BO91" s="70"/>
      <c r="BP91" s="70"/>
      <c r="BQ91" s="70"/>
      <c r="BR91" s="71" t="s">
        <v>58</v>
      </c>
      <c r="BS91" s="71"/>
      <c r="BT91" s="71"/>
      <c r="BU91" s="71"/>
      <c r="BV91" s="71"/>
      <c r="BW91" s="71"/>
      <c r="BX91" s="71"/>
      <c r="CB91" s="40"/>
      <c r="CC91" s="40"/>
      <c r="CD91" s="40"/>
    </row>
    <row r="92" customFormat="false" ht="36" hidden="true" customHeight="true" outlineLevel="0" collapsed="false">
      <c r="A92" s="113" t="s">
        <v>205</v>
      </c>
      <c r="B92" s="113"/>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67" t="s">
        <v>206</v>
      </c>
      <c r="AG92" s="67"/>
      <c r="AH92" s="67"/>
      <c r="AI92" s="67"/>
      <c r="AJ92" s="68" t="s">
        <v>207</v>
      </c>
      <c r="AK92" s="68"/>
      <c r="AL92" s="68"/>
      <c r="AM92" s="68"/>
      <c r="AN92" s="68"/>
      <c r="AO92" s="68"/>
      <c r="AP92" s="68"/>
      <c r="AQ92" s="68"/>
      <c r="AR92" s="68"/>
      <c r="AS92" s="68"/>
      <c r="AT92" s="68"/>
      <c r="AU92" s="68"/>
      <c r="AV92" s="68"/>
      <c r="AW92" s="70"/>
      <c r="AX92" s="70"/>
      <c r="AY92" s="70"/>
      <c r="AZ92" s="70"/>
      <c r="BA92" s="70"/>
      <c r="BB92" s="70"/>
      <c r="BC92" s="70"/>
      <c r="BD92" s="70"/>
      <c r="BE92" s="70"/>
      <c r="BF92" s="70"/>
      <c r="BG92" s="70"/>
      <c r="BH92" s="70"/>
      <c r="BI92" s="70"/>
      <c r="BJ92" s="70"/>
      <c r="BK92" s="70"/>
      <c r="BL92" s="70"/>
      <c r="BM92" s="70"/>
      <c r="BN92" s="70"/>
      <c r="BO92" s="70"/>
      <c r="BP92" s="70"/>
      <c r="BQ92" s="70"/>
      <c r="BR92" s="71" t="s">
        <v>58</v>
      </c>
      <c r="BS92" s="71"/>
      <c r="BT92" s="71"/>
      <c r="BU92" s="71"/>
      <c r="BV92" s="71"/>
      <c r="BW92" s="71"/>
      <c r="BX92" s="71"/>
      <c r="CB92" s="40"/>
      <c r="CC92" s="40"/>
      <c r="CD92" s="40"/>
    </row>
    <row r="93" customFormat="false" ht="15.75" hidden="false" customHeight="true" outlineLevel="0" collapsed="false">
      <c r="A93" s="100" t="s">
        <v>208</v>
      </c>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67" t="s">
        <v>209</v>
      </c>
      <c r="AG93" s="67"/>
      <c r="AH93" s="67"/>
      <c r="AI93" s="67"/>
      <c r="AJ93" s="68" t="s">
        <v>58</v>
      </c>
      <c r="AK93" s="68"/>
      <c r="AL93" s="68"/>
      <c r="AM93" s="68"/>
      <c r="AN93" s="68"/>
      <c r="AO93" s="68"/>
      <c r="AP93" s="68"/>
      <c r="AQ93" s="68"/>
      <c r="AR93" s="68" t="s">
        <v>210</v>
      </c>
      <c r="AS93" s="68"/>
      <c r="AT93" s="68"/>
      <c r="AU93" s="68"/>
      <c r="AV93" s="68"/>
      <c r="AW93" s="80" t="n">
        <f aca="false">AW95+AW96+AW98</f>
        <v>1932718.51</v>
      </c>
      <c r="AX93" s="80"/>
      <c r="AY93" s="80"/>
      <c r="AZ93" s="80"/>
      <c r="BA93" s="80"/>
      <c r="BB93" s="80"/>
      <c r="BC93" s="80"/>
      <c r="BD93" s="80" t="n">
        <f aca="false">BD95+BD96+BD98</f>
        <v>1523600</v>
      </c>
      <c r="BE93" s="80"/>
      <c r="BF93" s="80"/>
      <c r="BG93" s="80"/>
      <c r="BH93" s="80"/>
      <c r="BI93" s="80"/>
      <c r="BJ93" s="80"/>
      <c r="BK93" s="80" t="n">
        <f aca="false">BK95+BK96+BK98</f>
        <v>1434200</v>
      </c>
      <c r="BL93" s="80"/>
      <c r="BM93" s="80"/>
      <c r="BN93" s="80"/>
      <c r="BO93" s="80"/>
      <c r="BP93" s="80"/>
      <c r="BQ93" s="80"/>
      <c r="BR93" s="71"/>
      <c r="BS93" s="71"/>
      <c r="BT93" s="71"/>
      <c r="BU93" s="71"/>
      <c r="BV93" s="71"/>
      <c r="BW93" s="71"/>
      <c r="BX93" s="71"/>
      <c r="CB93" s="40"/>
      <c r="CC93" s="40"/>
      <c r="CD93" s="40"/>
    </row>
    <row r="94" customFormat="false" ht="36" hidden="true" customHeight="true" outlineLevel="0" collapsed="false">
      <c r="A94" s="95" t="s">
        <v>211</v>
      </c>
      <c r="B94" s="95"/>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67" t="s">
        <v>212</v>
      </c>
      <c r="AG94" s="67"/>
      <c r="AH94" s="67"/>
      <c r="AI94" s="67"/>
      <c r="AJ94" s="68" t="s">
        <v>213</v>
      </c>
      <c r="AK94" s="68"/>
      <c r="AL94" s="68"/>
      <c r="AM94" s="68"/>
      <c r="AN94" s="68"/>
      <c r="AO94" s="68"/>
      <c r="AP94" s="68"/>
      <c r="AQ94" s="68"/>
      <c r="AR94" s="68"/>
      <c r="AS94" s="68"/>
      <c r="AT94" s="68"/>
      <c r="AU94" s="68"/>
      <c r="AV94" s="68"/>
      <c r="AW94" s="70"/>
      <c r="AX94" s="70"/>
      <c r="AY94" s="70"/>
      <c r="AZ94" s="70"/>
      <c r="BA94" s="70"/>
      <c r="BB94" s="70"/>
      <c r="BC94" s="70"/>
      <c r="BD94" s="70"/>
      <c r="BE94" s="70"/>
      <c r="BF94" s="70"/>
      <c r="BG94" s="70"/>
      <c r="BH94" s="70"/>
      <c r="BI94" s="70"/>
      <c r="BJ94" s="70"/>
      <c r="BK94" s="70"/>
      <c r="BL94" s="70"/>
      <c r="BM94" s="70"/>
      <c r="BN94" s="70"/>
      <c r="BO94" s="70"/>
      <c r="BP94" s="70"/>
      <c r="BQ94" s="70"/>
      <c r="BR94" s="71"/>
      <c r="BS94" s="71"/>
      <c r="BT94" s="71"/>
      <c r="BU94" s="71"/>
      <c r="BV94" s="71"/>
      <c r="BW94" s="71"/>
      <c r="BX94" s="71"/>
      <c r="CB94" s="40"/>
      <c r="CC94" s="40"/>
      <c r="CD94" s="40"/>
    </row>
    <row r="95" customFormat="false" ht="24.75" hidden="false" customHeight="true" outlineLevel="0" collapsed="false">
      <c r="A95" s="102" t="s">
        <v>214</v>
      </c>
      <c r="B95" s="102"/>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67" t="s">
        <v>215</v>
      </c>
      <c r="AG95" s="67"/>
      <c r="AH95" s="67"/>
      <c r="AI95" s="67"/>
      <c r="AJ95" s="68" t="s">
        <v>216</v>
      </c>
      <c r="AK95" s="68"/>
      <c r="AL95" s="68"/>
      <c r="AM95" s="68"/>
      <c r="AN95" s="68"/>
      <c r="AO95" s="68"/>
      <c r="AP95" s="68"/>
      <c r="AQ95" s="68"/>
      <c r="AR95" s="68"/>
      <c r="AS95" s="68"/>
      <c r="AT95" s="68"/>
      <c r="AU95" s="68"/>
      <c r="AV95" s="68"/>
      <c r="AW95" s="69"/>
      <c r="AX95" s="69"/>
      <c r="AY95" s="69"/>
      <c r="AZ95" s="69"/>
      <c r="BA95" s="69"/>
      <c r="BB95" s="69"/>
      <c r="BC95" s="69"/>
      <c r="BD95" s="69"/>
      <c r="BE95" s="69"/>
      <c r="BF95" s="69"/>
      <c r="BG95" s="69"/>
      <c r="BH95" s="69"/>
      <c r="BI95" s="69"/>
      <c r="BJ95" s="69"/>
      <c r="BK95" s="69"/>
      <c r="BL95" s="69"/>
      <c r="BM95" s="69"/>
      <c r="BN95" s="69"/>
      <c r="BO95" s="69"/>
      <c r="BP95" s="69"/>
      <c r="BQ95" s="69"/>
      <c r="BR95" s="71"/>
      <c r="BS95" s="71"/>
      <c r="BT95" s="71"/>
      <c r="BU95" s="71"/>
      <c r="BV95" s="71"/>
      <c r="BW95" s="71"/>
      <c r="BX95" s="71"/>
      <c r="CB95" s="40"/>
      <c r="CC95" s="40"/>
      <c r="CD95" s="40"/>
    </row>
    <row r="96" customFormat="false" ht="15.75" hidden="false" customHeight="true" outlineLevel="0" collapsed="false">
      <c r="A96" s="102" t="s">
        <v>217</v>
      </c>
      <c r="B96" s="102"/>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67" t="s">
        <v>218</v>
      </c>
      <c r="AG96" s="67"/>
      <c r="AH96" s="67"/>
      <c r="AI96" s="67"/>
      <c r="AJ96" s="68" t="s">
        <v>219</v>
      </c>
      <c r="AK96" s="68"/>
      <c r="AL96" s="68"/>
      <c r="AM96" s="68"/>
      <c r="AN96" s="68"/>
      <c r="AO96" s="68"/>
      <c r="AP96" s="68"/>
      <c r="AQ96" s="68"/>
      <c r="AR96" s="68"/>
      <c r="AS96" s="68"/>
      <c r="AT96" s="68"/>
      <c r="AU96" s="68"/>
      <c r="AV96" s="68"/>
      <c r="AW96" s="69" t="n">
        <f aca="false">250000+30000+320000+13000+20600+21800+30000+130400+41400+5700+6700+600000+45800+133536.73+55369.95</f>
        <v>1704306.68</v>
      </c>
      <c r="AX96" s="69"/>
      <c r="AY96" s="69"/>
      <c r="AZ96" s="69"/>
      <c r="BA96" s="69"/>
      <c r="BB96" s="69"/>
      <c r="BC96" s="69"/>
      <c r="BD96" s="69" t="n">
        <f aca="false">25500+1286400</f>
        <v>1311900</v>
      </c>
      <c r="BE96" s="69"/>
      <c r="BF96" s="69"/>
      <c r="BG96" s="69"/>
      <c r="BH96" s="69"/>
      <c r="BI96" s="69"/>
      <c r="BJ96" s="69"/>
      <c r="BK96" s="69" t="n">
        <f aca="false">3700+1286400</f>
        <v>1290100</v>
      </c>
      <c r="BL96" s="69"/>
      <c r="BM96" s="69"/>
      <c r="BN96" s="69"/>
      <c r="BO96" s="69"/>
      <c r="BP96" s="69"/>
      <c r="BQ96" s="69"/>
      <c r="BR96" s="71"/>
      <c r="BS96" s="71"/>
      <c r="BT96" s="71"/>
      <c r="BU96" s="71"/>
      <c r="BV96" s="71"/>
      <c r="BW96" s="71"/>
      <c r="BX96" s="71"/>
      <c r="CA96" s="1" t="s">
        <v>220</v>
      </c>
      <c r="CB96" s="111" t="n">
        <f aca="false">AW96-'закупки обл 611'!N13-'закупки обл 611'!N40-'закупки мест 611'!I8-'закупки мест 611'!L55-'закупки мест 611'!L68-'закупки мест 611'!J81-'закупки вб'!J17</f>
        <v>0</v>
      </c>
      <c r="CC96" s="111" t="n">
        <f aca="false">BD96-'закупки мест 611'!K8-'закупки мест 611'!L81</f>
        <v>0</v>
      </c>
      <c r="CD96" s="111" t="n">
        <f aca="false">BK96-'закупки мест 611'!M8-'закупки мест 611'!N81</f>
        <v>0</v>
      </c>
    </row>
    <row r="97" customFormat="false" ht="36" hidden="true" customHeight="true" outlineLevel="0" collapsed="false">
      <c r="A97" s="95" t="s">
        <v>221</v>
      </c>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105" t="s">
        <v>222</v>
      </c>
      <c r="AG97" s="105"/>
      <c r="AH97" s="105"/>
      <c r="AI97" s="105"/>
      <c r="AJ97" s="124" t="s">
        <v>223</v>
      </c>
      <c r="AK97" s="124"/>
      <c r="AL97" s="124"/>
      <c r="AM97" s="124"/>
      <c r="AN97" s="124"/>
      <c r="AO97" s="124"/>
      <c r="AP97" s="124"/>
      <c r="AQ97" s="124"/>
      <c r="AR97" s="124"/>
      <c r="AS97" s="124"/>
      <c r="AT97" s="124"/>
      <c r="AU97" s="124"/>
      <c r="AV97" s="124"/>
      <c r="AW97" s="125"/>
      <c r="AX97" s="125"/>
      <c r="AY97" s="125"/>
      <c r="AZ97" s="125"/>
      <c r="BA97" s="125"/>
      <c r="BB97" s="125"/>
      <c r="BC97" s="125"/>
      <c r="BD97" s="125"/>
      <c r="BE97" s="125"/>
      <c r="BF97" s="125"/>
      <c r="BG97" s="125"/>
      <c r="BH97" s="125"/>
      <c r="BI97" s="125"/>
      <c r="BJ97" s="125"/>
      <c r="BK97" s="125"/>
      <c r="BL97" s="125"/>
      <c r="BM97" s="125"/>
      <c r="BN97" s="125"/>
      <c r="BO97" s="125"/>
      <c r="BP97" s="125"/>
      <c r="BQ97" s="125"/>
      <c r="BR97" s="126"/>
      <c r="BS97" s="126"/>
      <c r="BT97" s="126"/>
      <c r="BU97" s="126"/>
      <c r="BV97" s="126"/>
      <c r="BW97" s="126"/>
      <c r="BX97" s="126"/>
      <c r="CA97" s="1" t="s">
        <v>220</v>
      </c>
      <c r="CB97" s="40"/>
      <c r="CC97" s="40"/>
      <c r="CD97" s="40"/>
    </row>
    <row r="98" customFormat="false" ht="12" hidden="false" customHeight="true" outlineLevel="0" collapsed="false">
      <c r="A98" s="94" t="s">
        <v>224</v>
      </c>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67" t="s">
        <v>225</v>
      </c>
      <c r="AG98" s="67"/>
      <c r="AH98" s="67"/>
      <c r="AI98" s="67"/>
      <c r="AJ98" s="68" t="s">
        <v>226</v>
      </c>
      <c r="AK98" s="68"/>
      <c r="AL98" s="68"/>
      <c r="AM98" s="68"/>
      <c r="AN98" s="68"/>
      <c r="AO98" s="68"/>
      <c r="AP98" s="68"/>
      <c r="AQ98" s="68"/>
      <c r="AR98" s="68"/>
      <c r="AS98" s="68"/>
      <c r="AT98" s="68"/>
      <c r="AU98" s="68"/>
      <c r="AV98" s="68"/>
      <c r="AW98" s="69" t="n">
        <f aca="false">144100+67700+16611.83</f>
        <v>228411.83</v>
      </c>
      <c r="AX98" s="69"/>
      <c r="AY98" s="69"/>
      <c r="AZ98" s="69"/>
      <c r="BA98" s="69"/>
      <c r="BB98" s="69"/>
      <c r="BC98" s="69"/>
      <c r="BD98" s="69" t="n">
        <v>211700</v>
      </c>
      <c r="BE98" s="69"/>
      <c r="BF98" s="69"/>
      <c r="BG98" s="69"/>
      <c r="BH98" s="69"/>
      <c r="BI98" s="69"/>
      <c r="BJ98" s="69"/>
      <c r="BK98" s="69" t="n">
        <v>144100</v>
      </c>
      <c r="BL98" s="69"/>
      <c r="BM98" s="69"/>
      <c r="BN98" s="69"/>
      <c r="BO98" s="69"/>
      <c r="BP98" s="69"/>
      <c r="BQ98" s="69"/>
      <c r="BR98" s="71"/>
      <c r="BS98" s="71"/>
      <c r="BT98" s="71"/>
      <c r="BU98" s="71"/>
      <c r="BV98" s="71"/>
      <c r="BW98" s="71"/>
      <c r="BX98" s="71"/>
      <c r="CA98" s="1" t="s">
        <v>227</v>
      </c>
      <c r="CB98" s="111" t="n">
        <f aca="false">AW98-'закупки мест 611'!I14</f>
        <v>0</v>
      </c>
      <c r="CC98" s="111" t="n">
        <f aca="false">BD98-'закупки мест 611'!K14</f>
        <v>0</v>
      </c>
      <c r="CD98" s="111" t="n">
        <f aca="false">BK98-'закупки мест 611'!M14</f>
        <v>0</v>
      </c>
    </row>
    <row r="99" customFormat="false" ht="23.25" hidden="false" customHeight="true" outlineLevel="0" collapsed="false">
      <c r="A99" s="94" t="s">
        <v>228</v>
      </c>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67" t="s">
        <v>229</v>
      </c>
      <c r="AG99" s="67"/>
      <c r="AH99" s="67"/>
      <c r="AI99" s="67"/>
      <c r="AJ99" s="68" t="s">
        <v>230</v>
      </c>
      <c r="AK99" s="68"/>
      <c r="AL99" s="68"/>
      <c r="AM99" s="68"/>
      <c r="AN99" s="68"/>
      <c r="AO99" s="68"/>
      <c r="AP99" s="68"/>
      <c r="AQ99" s="68"/>
      <c r="AR99" s="68"/>
      <c r="AS99" s="68"/>
      <c r="AT99" s="68"/>
      <c r="AU99" s="68"/>
      <c r="AV99" s="68"/>
      <c r="AW99" s="80" t="n">
        <f aca="false">AW100+AW101+AW102</f>
        <v>0</v>
      </c>
      <c r="AX99" s="80"/>
      <c r="AY99" s="80"/>
      <c r="AZ99" s="80"/>
      <c r="BA99" s="80"/>
      <c r="BB99" s="80"/>
      <c r="BC99" s="80"/>
      <c r="BD99" s="80" t="n">
        <f aca="false">BD100+BD101+BD102</f>
        <v>0</v>
      </c>
      <c r="BE99" s="80"/>
      <c r="BF99" s="80"/>
      <c r="BG99" s="80"/>
      <c r="BH99" s="80"/>
      <c r="BI99" s="80"/>
      <c r="BJ99" s="80"/>
      <c r="BK99" s="80" t="n">
        <f aca="false">BK100+BK101+BK102</f>
        <v>0</v>
      </c>
      <c r="BL99" s="80"/>
      <c r="BM99" s="80"/>
      <c r="BN99" s="80"/>
      <c r="BO99" s="80"/>
      <c r="BP99" s="80"/>
      <c r="BQ99" s="80"/>
      <c r="BR99" s="71"/>
      <c r="BS99" s="71"/>
      <c r="BT99" s="71"/>
      <c r="BU99" s="71"/>
      <c r="BV99" s="71"/>
      <c r="BW99" s="71"/>
      <c r="BX99" s="71"/>
      <c r="CB99" s="40"/>
      <c r="CC99" s="40"/>
      <c r="CD99" s="40"/>
    </row>
    <row r="100" customFormat="false" ht="36" hidden="false" customHeight="true" outlineLevel="0" collapsed="false">
      <c r="A100" s="119" t="s">
        <v>231</v>
      </c>
      <c r="B100" s="119"/>
      <c r="C100" s="119"/>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67" t="s">
        <v>232</v>
      </c>
      <c r="AG100" s="67"/>
      <c r="AH100" s="67"/>
      <c r="AI100" s="67"/>
      <c r="AJ100" s="68" t="s">
        <v>233</v>
      </c>
      <c r="AK100" s="68"/>
      <c r="AL100" s="68"/>
      <c r="AM100" s="68"/>
      <c r="AN100" s="68"/>
      <c r="AO100" s="68"/>
      <c r="AP100" s="68"/>
      <c r="AQ100" s="68"/>
      <c r="AR100" s="68"/>
      <c r="AS100" s="68"/>
      <c r="AT100" s="68"/>
      <c r="AU100" s="68"/>
      <c r="AV100" s="68"/>
      <c r="AW100" s="69"/>
      <c r="AX100" s="69"/>
      <c r="AY100" s="69"/>
      <c r="AZ100" s="69"/>
      <c r="BA100" s="69"/>
      <c r="BB100" s="69"/>
      <c r="BC100" s="69"/>
      <c r="BD100" s="69"/>
      <c r="BE100" s="69"/>
      <c r="BF100" s="69"/>
      <c r="BG100" s="69"/>
      <c r="BH100" s="69"/>
      <c r="BI100" s="69"/>
      <c r="BJ100" s="69"/>
      <c r="BK100" s="69"/>
      <c r="BL100" s="69"/>
      <c r="BM100" s="69"/>
      <c r="BN100" s="69"/>
      <c r="BO100" s="69"/>
      <c r="BP100" s="69"/>
      <c r="BQ100" s="69"/>
      <c r="BR100" s="71"/>
      <c r="BS100" s="71"/>
      <c r="BT100" s="71"/>
      <c r="BU100" s="71"/>
      <c r="BV100" s="71"/>
      <c r="BW100" s="71"/>
      <c r="BX100" s="71"/>
      <c r="CB100" s="40"/>
      <c r="CC100" s="40"/>
      <c r="CD100" s="40"/>
    </row>
    <row r="101" customFormat="false" ht="24" hidden="false" customHeight="true" outlineLevel="0" collapsed="false">
      <c r="A101" s="119" t="s">
        <v>234</v>
      </c>
      <c r="B101" s="119"/>
      <c r="C101" s="119"/>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c r="Z101" s="119"/>
      <c r="AA101" s="119"/>
      <c r="AB101" s="119"/>
      <c r="AC101" s="119"/>
      <c r="AD101" s="119"/>
      <c r="AE101" s="119"/>
      <c r="AF101" s="67" t="s">
        <v>235</v>
      </c>
      <c r="AG101" s="67"/>
      <c r="AH101" s="67"/>
      <c r="AI101" s="67"/>
      <c r="AJ101" s="68" t="s">
        <v>236</v>
      </c>
      <c r="AK101" s="68"/>
      <c r="AL101" s="68"/>
      <c r="AM101" s="68"/>
      <c r="AN101" s="68"/>
      <c r="AO101" s="68"/>
      <c r="AP101" s="68"/>
      <c r="AQ101" s="68"/>
      <c r="AR101" s="68"/>
      <c r="AS101" s="68"/>
      <c r="AT101" s="68"/>
      <c r="AU101" s="68"/>
      <c r="AV101" s="68"/>
      <c r="AW101" s="69"/>
      <c r="AX101" s="69"/>
      <c r="AY101" s="69"/>
      <c r="AZ101" s="69"/>
      <c r="BA101" s="69"/>
      <c r="BB101" s="69"/>
      <c r="BC101" s="69"/>
      <c r="BD101" s="69"/>
      <c r="BE101" s="69"/>
      <c r="BF101" s="69"/>
      <c r="BG101" s="69"/>
      <c r="BH101" s="69"/>
      <c r="BI101" s="69"/>
      <c r="BJ101" s="69"/>
      <c r="BK101" s="69"/>
      <c r="BL101" s="69"/>
      <c r="BM101" s="69"/>
      <c r="BN101" s="69"/>
      <c r="BO101" s="69"/>
      <c r="BP101" s="69"/>
      <c r="BQ101" s="69"/>
      <c r="BR101" s="71"/>
      <c r="BS101" s="71"/>
      <c r="BT101" s="71"/>
      <c r="BU101" s="71"/>
      <c r="BV101" s="71"/>
      <c r="BW101" s="71"/>
      <c r="BX101" s="71"/>
      <c r="CB101" s="40"/>
      <c r="CC101" s="40"/>
      <c r="CD101" s="40"/>
    </row>
    <row r="102" customFormat="false" ht="24" hidden="false" customHeight="true" outlineLevel="0" collapsed="false">
      <c r="A102" s="119" t="s">
        <v>237</v>
      </c>
      <c r="B102" s="119"/>
      <c r="C102" s="119"/>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c r="AA102" s="119"/>
      <c r="AB102" s="119"/>
      <c r="AC102" s="119"/>
      <c r="AD102" s="119"/>
      <c r="AE102" s="119"/>
      <c r="AF102" s="67" t="s">
        <v>238</v>
      </c>
      <c r="AG102" s="67"/>
      <c r="AH102" s="67"/>
      <c r="AI102" s="67"/>
      <c r="AJ102" s="68" t="s">
        <v>239</v>
      </c>
      <c r="AK102" s="68"/>
      <c r="AL102" s="68"/>
      <c r="AM102" s="68"/>
      <c r="AN102" s="68"/>
      <c r="AO102" s="68"/>
      <c r="AP102" s="68"/>
      <c r="AQ102" s="68"/>
      <c r="AR102" s="68"/>
      <c r="AS102" s="68"/>
      <c r="AT102" s="68"/>
      <c r="AU102" s="68"/>
      <c r="AV102" s="68"/>
      <c r="AW102" s="69"/>
      <c r="AX102" s="69"/>
      <c r="AY102" s="69"/>
      <c r="AZ102" s="69"/>
      <c r="BA102" s="69"/>
      <c r="BB102" s="69"/>
      <c r="BC102" s="69"/>
      <c r="BD102" s="69"/>
      <c r="BE102" s="69"/>
      <c r="BF102" s="69"/>
      <c r="BG102" s="69"/>
      <c r="BH102" s="69"/>
      <c r="BI102" s="69"/>
      <c r="BJ102" s="69"/>
      <c r="BK102" s="69"/>
      <c r="BL102" s="69"/>
      <c r="BM102" s="69"/>
      <c r="BN102" s="69"/>
      <c r="BO102" s="69"/>
      <c r="BP102" s="69"/>
      <c r="BQ102" s="69"/>
      <c r="BR102" s="71"/>
      <c r="BS102" s="71"/>
      <c r="BT102" s="71"/>
      <c r="BU102" s="71"/>
      <c r="BV102" s="71"/>
      <c r="BW102" s="71"/>
      <c r="BX102" s="71"/>
      <c r="CB102" s="40"/>
      <c r="CC102" s="40"/>
      <c r="CD102" s="40"/>
    </row>
    <row r="103" customFormat="false" ht="15.75" hidden="false" customHeight="true" outlineLevel="0" collapsed="false">
      <c r="A103" s="127" t="s">
        <v>240</v>
      </c>
      <c r="B103" s="127"/>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8" t="s">
        <v>241</v>
      </c>
      <c r="AG103" s="128"/>
      <c r="AH103" s="128"/>
      <c r="AI103" s="128"/>
      <c r="AJ103" s="116" t="s">
        <v>64</v>
      </c>
      <c r="AK103" s="116"/>
      <c r="AL103" s="116"/>
      <c r="AM103" s="116"/>
      <c r="AN103" s="116"/>
      <c r="AO103" s="116"/>
      <c r="AP103" s="116"/>
      <c r="AQ103" s="116"/>
      <c r="AR103" s="68"/>
      <c r="AS103" s="68"/>
      <c r="AT103" s="68"/>
      <c r="AU103" s="68"/>
      <c r="AV103" s="68"/>
      <c r="AW103" s="110" t="n">
        <f aca="false">AW104+AW105+AW106</f>
        <v>0</v>
      </c>
      <c r="AX103" s="110"/>
      <c r="AY103" s="110"/>
      <c r="AZ103" s="110"/>
      <c r="BA103" s="110"/>
      <c r="BB103" s="110"/>
      <c r="BC103" s="110"/>
      <c r="BD103" s="110" t="n">
        <f aca="false">BD104+BD105+BD106</f>
        <v>0</v>
      </c>
      <c r="BE103" s="110"/>
      <c r="BF103" s="110"/>
      <c r="BG103" s="110"/>
      <c r="BH103" s="110"/>
      <c r="BI103" s="110"/>
      <c r="BJ103" s="110"/>
      <c r="BK103" s="110" t="n">
        <f aca="false">BK104+BK105+BK106</f>
        <v>0</v>
      </c>
      <c r="BL103" s="110"/>
      <c r="BM103" s="110"/>
      <c r="BN103" s="110"/>
      <c r="BO103" s="110"/>
      <c r="BP103" s="110"/>
      <c r="BQ103" s="110"/>
      <c r="BR103" s="71" t="s">
        <v>58</v>
      </c>
      <c r="BS103" s="71"/>
      <c r="BT103" s="71"/>
      <c r="BU103" s="71"/>
      <c r="BV103" s="71"/>
      <c r="BW103" s="71"/>
      <c r="BX103" s="71"/>
      <c r="CB103" s="40"/>
      <c r="CC103" s="40"/>
      <c r="CD103" s="40"/>
    </row>
    <row r="104" customFormat="false" ht="25.5" hidden="false" customHeight="true" outlineLevel="0" collapsed="false">
      <c r="A104" s="102" t="s">
        <v>242</v>
      </c>
      <c r="B104" s="102"/>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67" t="s">
        <v>243</v>
      </c>
      <c r="AG104" s="67"/>
      <c r="AH104" s="67"/>
      <c r="AI104" s="67"/>
      <c r="AJ104" s="68"/>
      <c r="AK104" s="68"/>
      <c r="AL104" s="68"/>
      <c r="AM104" s="68"/>
      <c r="AN104" s="68"/>
      <c r="AO104" s="68"/>
      <c r="AP104" s="68"/>
      <c r="AQ104" s="68"/>
      <c r="AR104" s="68"/>
      <c r="AS104" s="68"/>
      <c r="AT104" s="68"/>
      <c r="AU104" s="68"/>
      <c r="AV104" s="68"/>
      <c r="AW104" s="69"/>
      <c r="AX104" s="69"/>
      <c r="AY104" s="69"/>
      <c r="AZ104" s="69"/>
      <c r="BA104" s="69"/>
      <c r="BB104" s="69"/>
      <c r="BC104" s="69"/>
      <c r="BD104" s="69"/>
      <c r="BE104" s="69"/>
      <c r="BF104" s="69"/>
      <c r="BG104" s="69"/>
      <c r="BH104" s="69"/>
      <c r="BI104" s="69"/>
      <c r="BJ104" s="69"/>
      <c r="BK104" s="69"/>
      <c r="BL104" s="69"/>
      <c r="BM104" s="69"/>
      <c r="BN104" s="69"/>
      <c r="BO104" s="69"/>
      <c r="BP104" s="69"/>
      <c r="BQ104" s="69"/>
      <c r="BR104" s="71" t="s">
        <v>58</v>
      </c>
      <c r="BS104" s="71"/>
      <c r="BT104" s="71"/>
      <c r="BU104" s="71"/>
      <c r="BV104" s="71"/>
      <c r="BW104" s="71"/>
      <c r="BX104" s="71"/>
      <c r="CB104" s="40"/>
      <c r="CC104" s="40"/>
      <c r="CD104" s="40"/>
    </row>
    <row r="105" customFormat="false" ht="15.75" hidden="false" customHeight="true" outlineLevel="0" collapsed="false">
      <c r="A105" s="102" t="s">
        <v>244</v>
      </c>
      <c r="B105" s="102"/>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67" t="s">
        <v>245</v>
      </c>
      <c r="AG105" s="67"/>
      <c r="AH105" s="67"/>
      <c r="AI105" s="67"/>
      <c r="AJ105" s="68"/>
      <c r="AK105" s="68"/>
      <c r="AL105" s="68"/>
      <c r="AM105" s="68"/>
      <c r="AN105" s="68"/>
      <c r="AO105" s="68"/>
      <c r="AP105" s="68"/>
      <c r="AQ105" s="68"/>
      <c r="AR105" s="68"/>
      <c r="AS105" s="68"/>
      <c r="AT105" s="68"/>
      <c r="AU105" s="68"/>
      <c r="AV105" s="68"/>
      <c r="AW105" s="69"/>
      <c r="AX105" s="69"/>
      <c r="AY105" s="69"/>
      <c r="AZ105" s="69"/>
      <c r="BA105" s="69"/>
      <c r="BB105" s="69"/>
      <c r="BC105" s="69"/>
      <c r="BD105" s="69"/>
      <c r="BE105" s="69"/>
      <c r="BF105" s="69"/>
      <c r="BG105" s="69"/>
      <c r="BH105" s="69"/>
      <c r="BI105" s="69"/>
      <c r="BJ105" s="69"/>
      <c r="BK105" s="69"/>
      <c r="BL105" s="69"/>
      <c r="BM105" s="69"/>
      <c r="BN105" s="69"/>
      <c r="BO105" s="69"/>
      <c r="BP105" s="69"/>
      <c r="BQ105" s="69"/>
      <c r="BR105" s="71" t="s">
        <v>58</v>
      </c>
      <c r="BS105" s="71"/>
      <c r="BT105" s="71"/>
      <c r="BU105" s="71"/>
      <c r="BV105" s="71"/>
      <c r="BW105" s="71"/>
      <c r="BX105" s="71"/>
      <c r="CB105" s="40"/>
      <c r="CC105" s="40"/>
      <c r="CD105" s="40"/>
    </row>
    <row r="106" customFormat="false" ht="15.75" hidden="false" customHeight="true" outlineLevel="0" collapsed="false">
      <c r="A106" s="94" t="s">
        <v>246</v>
      </c>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67" t="s">
        <v>247</v>
      </c>
      <c r="AG106" s="67"/>
      <c r="AH106" s="67"/>
      <c r="AI106" s="67"/>
      <c r="AJ106" s="68"/>
      <c r="AK106" s="68"/>
      <c r="AL106" s="68"/>
      <c r="AM106" s="68"/>
      <c r="AN106" s="68"/>
      <c r="AO106" s="68"/>
      <c r="AP106" s="68"/>
      <c r="AQ106" s="68"/>
      <c r="AR106" s="68"/>
      <c r="AS106" s="68"/>
      <c r="AT106" s="68"/>
      <c r="AU106" s="68"/>
      <c r="AV106" s="68"/>
      <c r="AW106" s="69"/>
      <c r="AX106" s="69"/>
      <c r="AY106" s="69"/>
      <c r="AZ106" s="69"/>
      <c r="BA106" s="69"/>
      <c r="BB106" s="69"/>
      <c r="BC106" s="69"/>
      <c r="BD106" s="69"/>
      <c r="BE106" s="69"/>
      <c r="BF106" s="69"/>
      <c r="BG106" s="69"/>
      <c r="BH106" s="69"/>
      <c r="BI106" s="69"/>
      <c r="BJ106" s="69"/>
      <c r="BK106" s="69"/>
      <c r="BL106" s="69"/>
      <c r="BM106" s="69"/>
      <c r="BN106" s="69"/>
      <c r="BO106" s="69"/>
      <c r="BP106" s="69"/>
      <c r="BQ106" s="69"/>
      <c r="BR106" s="71" t="s">
        <v>58</v>
      </c>
      <c r="BS106" s="71"/>
      <c r="BT106" s="71"/>
      <c r="BU106" s="71"/>
      <c r="BV106" s="71"/>
      <c r="BW106" s="71"/>
      <c r="BX106" s="71"/>
      <c r="CB106" s="40"/>
      <c r="CC106" s="40"/>
      <c r="CD106" s="40"/>
    </row>
    <row r="107" customFormat="false" ht="15.75" hidden="false" customHeight="true" outlineLevel="0" collapsed="false">
      <c r="A107" s="129" t="s">
        <v>248</v>
      </c>
      <c r="B107" s="129"/>
      <c r="C107" s="129"/>
      <c r="D107" s="129"/>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29"/>
      <c r="AE107" s="129"/>
      <c r="AF107" s="128" t="s">
        <v>249</v>
      </c>
      <c r="AG107" s="128"/>
      <c r="AH107" s="128"/>
      <c r="AI107" s="128"/>
      <c r="AJ107" s="116" t="s">
        <v>58</v>
      </c>
      <c r="AK107" s="116"/>
      <c r="AL107" s="116"/>
      <c r="AM107" s="116"/>
      <c r="AN107" s="116"/>
      <c r="AO107" s="116"/>
      <c r="AP107" s="116"/>
      <c r="AQ107" s="116"/>
      <c r="AR107" s="68"/>
      <c r="AS107" s="68"/>
      <c r="AT107" s="68"/>
      <c r="AU107" s="68"/>
      <c r="AV107" s="68"/>
      <c r="AW107" s="110" t="n">
        <f aca="false">AW108</f>
        <v>0</v>
      </c>
      <c r="AX107" s="110"/>
      <c r="AY107" s="110"/>
      <c r="AZ107" s="110"/>
      <c r="BA107" s="110"/>
      <c r="BB107" s="110"/>
      <c r="BC107" s="110"/>
      <c r="BD107" s="110" t="n">
        <f aca="false">BD108</f>
        <v>0</v>
      </c>
      <c r="BE107" s="110"/>
      <c r="BF107" s="110"/>
      <c r="BG107" s="110"/>
      <c r="BH107" s="110"/>
      <c r="BI107" s="110"/>
      <c r="BJ107" s="110"/>
      <c r="BK107" s="110" t="n">
        <f aca="false">BK108</f>
        <v>0</v>
      </c>
      <c r="BL107" s="110"/>
      <c r="BM107" s="110"/>
      <c r="BN107" s="110"/>
      <c r="BO107" s="110"/>
      <c r="BP107" s="110"/>
      <c r="BQ107" s="110"/>
      <c r="BR107" s="71" t="s">
        <v>58</v>
      </c>
      <c r="BS107" s="71"/>
      <c r="BT107" s="71"/>
      <c r="BU107" s="71"/>
      <c r="BV107" s="71"/>
      <c r="BW107" s="71"/>
      <c r="BX107" s="71"/>
      <c r="CB107" s="40"/>
      <c r="CC107" s="40"/>
      <c r="CD107" s="40"/>
    </row>
    <row r="108" customFormat="false" ht="24" hidden="false" customHeight="true" outlineLevel="0" collapsed="false">
      <c r="A108" s="102" t="s">
        <v>250</v>
      </c>
      <c r="B108" s="102"/>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67" t="s">
        <v>251</v>
      </c>
      <c r="AG108" s="67"/>
      <c r="AH108" s="67"/>
      <c r="AI108" s="67"/>
      <c r="AJ108" s="68" t="s">
        <v>252</v>
      </c>
      <c r="AK108" s="68"/>
      <c r="AL108" s="68"/>
      <c r="AM108" s="68"/>
      <c r="AN108" s="68"/>
      <c r="AO108" s="68"/>
      <c r="AP108" s="68"/>
      <c r="AQ108" s="68"/>
      <c r="AR108" s="68"/>
      <c r="AS108" s="68"/>
      <c r="AT108" s="68"/>
      <c r="AU108" s="68"/>
      <c r="AV108" s="68"/>
      <c r="AW108" s="69"/>
      <c r="AX108" s="69"/>
      <c r="AY108" s="69"/>
      <c r="AZ108" s="69"/>
      <c r="BA108" s="69"/>
      <c r="BB108" s="69"/>
      <c r="BC108" s="69"/>
      <c r="BD108" s="69"/>
      <c r="BE108" s="69"/>
      <c r="BF108" s="69"/>
      <c r="BG108" s="69"/>
      <c r="BH108" s="69"/>
      <c r="BI108" s="69"/>
      <c r="BJ108" s="69"/>
      <c r="BK108" s="69"/>
      <c r="BL108" s="69"/>
      <c r="BM108" s="69"/>
      <c r="BN108" s="69"/>
      <c r="BO108" s="69"/>
      <c r="BP108" s="69"/>
      <c r="BQ108" s="69"/>
      <c r="BR108" s="71" t="s">
        <v>58</v>
      </c>
      <c r="BS108" s="71"/>
      <c r="BT108" s="71"/>
      <c r="BU108" s="71"/>
      <c r="BV108" s="71"/>
      <c r="BW108" s="71"/>
      <c r="BX108" s="71"/>
      <c r="CB108" s="40"/>
      <c r="CC108" s="40"/>
      <c r="CD108" s="40"/>
    </row>
    <row r="109" customFormat="false" ht="16.5" hidden="false" customHeight="false" outlineLevel="0" collapsed="false">
      <c r="A109" s="130"/>
      <c r="B109" s="130"/>
      <c r="C109" s="130"/>
      <c r="D109" s="130"/>
      <c r="E109" s="130"/>
      <c r="F109" s="130"/>
      <c r="G109" s="130"/>
      <c r="H109" s="130"/>
      <c r="I109" s="130"/>
      <c r="J109" s="130"/>
      <c r="K109" s="130"/>
      <c r="L109" s="130"/>
      <c r="M109" s="130"/>
      <c r="N109" s="130"/>
      <c r="O109" s="130"/>
      <c r="P109" s="130"/>
      <c r="Q109" s="130"/>
      <c r="R109" s="130"/>
      <c r="S109" s="130"/>
      <c r="T109" s="130"/>
      <c r="U109" s="130"/>
      <c r="V109" s="130"/>
      <c r="W109" s="130"/>
      <c r="X109" s="130"/>
      <c r="Y109" s="130"/>
      <c r="Z109" s="130"/>
      <c r="AA109" s="130"/>
      <c r="AB109" s="130"/>
      <c r="AC109" s="130"/>
      <c r="AD109" s="130"/>
      <c r="AE109" s="130"/>
      <c r="AF109" s="131"/>
      <c r="AG109" s="131"/>
      <c r="AH109" s="131"/>
      <c r="AI109" s="131"/>
      <c r="AJ109" s="132"/>
      <c r="AK109" s="132"/>
      <c r="AL109" s="132"/>
      <c r="AM109" s="132"/>
      <c r="AN109" s="132"/>
      <c r="AO109" s="132"/>
      <c r="AP109" s="132"/>
      <c r="AQ109" s="132"/>
      <c r="AR109" s="132"/>
      <c r="AS109" s="132"/>
      <c r="AT109" s="132"/>
      <c r="AU109" s="132"/>
      <c r="AV109" s="132"/>
      <c r="AW109" s="133"/>
      <c r="AX109" s="133"/>
      <c r="AY109" s="133"/>
      <c r="AZ109" s="133"/>
      <c r="BA109" s="133"/>
      <c r="BB109" s="133"/>
      <c r="BC109" s="133"/>
      <c r="BD109" s="133"/>
      <c r="BE109" s="133"/>
      <c r="BF109" s="133"/>
      <c r="BG109" s="133"/>
      <c r="BH109" s="133"/>
      <c r="BI109" s="133"/>
      <c r="BJ109" s="133"/>
      <c r="BK109" s="133"/>
      <c r="BL109" s="133"/>
      <c r="BM109" s="133"/>
      <c r="BN109" s="133"/>
      <c r="BO109" s="133"/>
      <c r="BP109" s="133"/>
      <c r="BQ109" s="133"/>
      <c r="BR109" s="134"/>
      <c r="BS109" s="134"/>
      <c r="BT109" s="134"/>
      <c r="BU109" s="134"/>
      <c r="BV109" s="134"/>
      <c r="BW109" s="134"/>
      <c r="BX109" s="134"/>
      <c r="CB109" s="40"/>
      <c r="CC109" s="40"/>
      <c r="CD109" s="40"/>
    </row>
    <row r="110" customFormat="false" ht="15.75" hidden="false" customHeight="false" outlineLevel="0" collapsed="false">
      <c r="A110" s="135"/>
      <c r="B110" s="135"/>
      <c r="C110" s="135"/>
      <c r="D110" s="135"/>
      <c r="E110" s="135"/>
      <c r="F110" s="135"/>
      <c r="G110" s="135"/>
      <c r="H110" s="135"/>
      <c r="I110" s="135"/>
      <c r="J110" s="135"/>
      <c r="K110" s="135"/>
      <c r="L110" s="135"/>
      <c r="M110" s="135"/>
      <c r="N110" s="135"/>
      <c r="O110" s="135"/>
      <c r="P110" s="135"/>
    </row>
    <row r="111" customFormat="false" ht="15.75" hidden="false" customHeight="true" outlineLevel="0" collapsed="false">
      <c r="A111" s="136" t="s">
        <v>253</v>
      </c>
      <c r="B111" s="136"/>
      <c r="C111" s="136"/>
      <c r="D111" s="136"/>
      <c r="E111" s="136"/>
      <c r="F111" s="136"/>
      <c r="G111" s="136"/>
      <c r="H111" s="136"/>
      <c r="I111" s="136"/>
      <c r="J111" s="136"/>
      <c r="K111" s="136"/>
      <c r="L111" s="136"/>
      <c r="M111" s="136"/>
      <c r="N111" s="136"/>
      <c r="O111" s="136"/>
      <c r="P111" s="136"/>
      <c r="Q111" s="136"/>
      <c r="R111" s="136"/>
      <c r="S111" s="136"/>
      <c r="T111" s="136"/>
      <c r="U111" s="136"/>
      <c r="V111" s="136"/>
      <c r="W111" s="136"/>
      <c r="X111" s="136"/>
      <c r="Y111" s="136"/>
      <c r="Z111" s="136"/>
      <c r="AA111" s="136"/>
      <c r="AB111" s="136"/>
      <c r="AC111" s="136"/>
      <c r="AD111" s="136"/>
      <c r="AE111" s="136"/>
      <c r="AF111" s="136"/>
      <c r="AG111" s="136"/>
      <c r="AH111" s="136"/>
      <c r="AI111" s="136"/>
      <c r="AJ111" s="136"/>
      <c r="AK111" s="136"/>
      <c r="AL111" s="136"/>
      <c r="AM111" s="136"/>
      <c r="AN111" s="136"/>
      <c r="AO111" s="136"/>
      <c r="AP111" s="136"/>
      <c r="AQ111" s="136"/>
      <c r="AR111" s="136"/>
      <c r="AS111" s="136"/>
      <c r="AT111" s="136"/>
      <c r="AU111" s="136"/>
      <c r="AV111" s="136"/>
      <c r="AW111" s="136"/>
      <c r="AX111" s="136"/>
      <c r="AY111" s="136"/>
      <c r="AZ111" s="136"/>
      <c r="BA111" s="136"/>
      <c r="BB111" s="136"/>
      <c r="BC111" s="136"/>
      <c r="BD111" s="136"/>
      <c r="BE111" s="136"/>
      <c r="BF111" s="136"/>
      <c r="BG111" s="136"/>
      <c r="BH111" s="136"/>
      <c r="BI111" s="136"/>
      <c r="BJ111" s="136"/>
      <c r="BK111" s="136"/>
      <c r="BL111" s="136"/>
      <c r="BM111" s="136"/>
      <c r="BN111" s="136"/>
      <c r="BO111" s="136"/>
      <c r="BP111" s="136"/>
      <c r="BQ111" s="136"/>
      <c r="BR111" s="136"/>
      <c r="BS111" s="136"/>
      <c r="BT111" s="136"/>
      <c r="BU111" s="136"/>
      <c r="BV111" s="136"/>
      <c r="BW111" s="136"/>
      <c r="BX111" s="136"/>
    </row>
    <row r="112" customFormat="false" ht="15.75" hidden="false" customHeight="true" outlineLevel="0" collapsed="false">
      <c r="A112" s="136" t="s">
        <v>254</v>
      </c>
      <c r="B112" s="136"/>
      <c r="C112" s="136"/>
      <c r="D112" s="136"/>
      <c r="E112" s="136"/>
      <c r="F112" s="136"/>
      <c r="G112" s="136"/>
      <c r="H112" s="136"/>
      <c r="I112" s="136"/>
      <c r="J112" s="136"/>
      <c r="K112" s="136"/>
      <c r="L112" s="136"/>
      <c r="M112" s="136"/>
      <c r="N112" s="136"/>
      <c r="O112" s="136"/>
      <c r="P112" s="136"/>
      <c r="Q112" s="136"/>
      <c r="R112" s="136"/>
      <c r="S112" s="136"/>
      <c r="T112" s="136"/>
      <c r="U112" s="136"/>
      <c r="V112" s="136"/>
      <c r="W112" s="136"/>
      <c r="X112" s="136"/>
      <c r="Y112" s="136"/>
      <c r="Z112" s="136"/>
      <c r="AA112" s="136"/>
      <c r="AB112" s="136"/>
      <c r="AC112" s="136"/>
      <c r="AD112" s="136"/>
      <c r="AE112" s="136"/>
      <c r="AF112" s="136"/>
      <c r="AG112" s="136"/>
      <c r="AH112" s="136"/>
      <c r="AI112" s="136"/>
      <c r="AJ112" s="136"/>
      <c r="AK112" s="136"/>
      <c r="AL112" s="136"/>
      <c r="AM112" s="136"/>
      <c r="AN112" s="136"/>
      <c r="AO112" s="136"/>
      <c r="AP112" s="136"/>
      <c r="AQ112" s="136"/>
      <c r="AR112" s="136"/>
      <c r="AS112" s="136"/>
      <c r="AT112" s="136"/>
      <c r="AU112" s="136"/>
      <c r="AV112" s="136"/>
      <c r="AW112" s="136"/>
      <c r="AX112" s="136"/>
      <c r="AY112" s="136"/>
      <c r="AZ112" s="136"/>
      <c r="BA112" s="136"/>
      <c r="BB112" s="136"/>
      <c r="BC112" s="136"/>
      <c r="BD112" s="136"/>
      <c r="BE112" s="136"/>
      <c r="BF112" s="136"/>
      <c r="BG112" s="136"/>
      <c r="BH112" s="136"/>
      <c r="BI112" s="136"/>
      <c r="BJ112" s="136"/>
      <c r="BK112" s="136"/>
      <c r="BL112" s="136"/>
      <c r="BM112" s="136"/>
      <c r="BN112" s="136"/>
      <c r="BO112" s="136"/>
      <c r="BP112" s="136"/>
      <c r="BQ112" s="136"/>
      <c r="BR112" s="136"/>
      <c r="BS112" s="136"/>
      <c r="BT112" s="136"/>
      <c r="BU112" s="136"/>
      <c r="BV112" s="136"/>
      <c r="BW112" s="136"/>
      <c r="BX112" s="136"/>
    </row>
    <row r="113" customFormat="false" ht="79.5" hidden="false" customHeight="true" outlineLevel="0" collapsed="false">
      <c r="A113" s="137" t="s">
        <v>255</v>
      </c>
      <c r="B113" s="137"/>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c r="AH113" s="137"/>
      <c r="AI113" s="137"/>
      <c r="AJ113" s="137"/>
      <c r="AK113" s="137"/>
      <c r="AL113" s="137"/>
      <c r="AM113" s="137"/>
      <c r="AN113" s="137"/>
      <c r="AO113" s="137"/>
      <c r="AP113" s="137"/>
      <c r="AQ113" s="137"/>
      <c r="AR113" s="137"/>
      <c r="AS113" s="137"/>
      <c r="AT113" s="137"/>
      <c r="AU113" s="137"/>
      <c r="AV113" s="137"/>
      <c r="AW113" s="137"/>
      <c r="AX113" s="137"/>
      <c r="AY113" s="137"/>
      <c r="AZ113" s="137"/>
      <c r="BA113" s="137"/>
      <c r="BB113" s="137"/>
      <c r="BC113" s="137"/>
      <c r="BD113" s="137"/>
      <c r="BE113" s="137"/>
      <c r="BF113" s="137"/>
      <c r="BG113" s="137"/>
      <c r="BH113" s="137"/>
      <c r="BI113" s="137"/>
      <c r="BJ113" s="137"/>
      <c r="BK113" s="137"/>
      <c r="BL113" s="137"/>
      <c r="BM113" s="137"/>
      <c r="BN113" s="137"/>
      <c r="BO113" s="137"/>
      <c r="BP113" s="137"/>
      <c r="BQ113" s="137"/>
      <c r="BR113" s="137"/>
      <c r="BS113" s="137"/>
      <c r="BT113" s="137"/>
      <c r="BU113" s="137"/>
      <c r="BV113" s="137"/>
      <c r="BW113" s="137"/>
      <c r="BX113" s="137"/>
    </row>
    <row r="114" customFormat="false" ht="35.25" hidden="false" customHeight="true" outlineLevel="0" collapsed="false">
      <c r="A114" s="137" t="s">
        <v>256</v>
      </c>
      <c r="B114" s="137"/>
      <c r="C114" s="137"/>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c r="AG114" s="137"/>
      <c r="AH114" s="137"/>
      <c r="AI114" s="137"/>
      <c r="AJ114" s="137"/>
      <c r="AK114" s="137"/>
      <c r="AL114" s="137"/>
      <c r="AM114" s="137"/>
      <c r="AN114" s="137"/>
      <c r="AO114" s="137"/>
      <c r="AP114" s="137"/>
      <c r="AQ114" s="137"/>
      <c r="AR114" s="137"/>
      <c r="AS114" s="137"/>
      <c r="AT114" s="137"/>
      <c r="AU114" s="137"/>
      <c r="AV114" s="137"/>
      <c r="AW114" s="137"/>
      <c r="AX114" s="137"/>
      <c r="AY114" s="137"/>
      <c r="AZ114" s="137"/>
      <c r="BA114" s="137"/>
      <c r="BB114" s="137"/>
      <c r="BC114" s="137"/>
      <c r="BD114" s="137"/>
      <c r="BE114" s="137"/>
      <c r="BF114" s="137"/>
      <c r="BG114" s="137"/>
      <c r="BH114" s="137"/>
      <c r="BI114" s="137"/>
      <c r="BJ114" s="137"/>
      <c r="BK114" s="137"/>
      <c r="BL114" s="137"/>
      <c r="BM114" s="137"/>
      <c r="BN114" s="137"/>
      <c r="BO114" s="137"/>
      <c r="BP114" s="137"/>
      <c r="BQ114" s="137"/>
      <c r="BR114" s="137"/>
      <c r="BS114" s="137"/>
      <c r="BT114" s="137"/>
      <c r="BU114" s="137"/>
      <c r="BV114" s="137"/>
      <c r="BW114" s="137"/>
      <c r="BX114" s="137"/>
    </row>
    <row r="115" customFormat="false" ht="23.25" hidden="false" customHeight="true" outlineLevel="0" collapsed="false">
      <c r="A115" s="137" t="s">
        <v>257</v>
      </c>
      <c r="B115" s="137"/>
      <c r="C115" s="137"/>
      <c r="D115" s="137"/>
      <c r="E115" s="137"/>
      <c r="F115" s="137"/>
      <c r="G115" s="137"/>
      <c r="H115" s="137"/>
      <c r="I115" s="137"/>
      <c r="J115" s="137"/>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137"/>
      <c r="AP115" s="137"/>
      <c r="AQ115" s="137"/>
      <c r="AR115" s="137"/>
      <c r="AS115" s="137"/>
      <c r="AT115" s="137"/>
      <c r="AU115" s="137"/>
      <c r="AV115" s="137"/>
      <c r="AW115" s="137"/>
      <c r="AX115" s="137"/>
      <c r="AY115" s="137"/>
      <c r="AZ115" s="137"/>
      <c r="BA115" s="137"/>
      <c r="BB115" s="137"/>
      <c r="BC115" s="137"/>
      <c r="BD115" s="137"/>
      <c r="BE115" s="137"/>
      <c r="BF115" s="137"/>
      <c r="BG115" s="137"/>
      <c r="BH115" s="137"/>
      <c r="BI115" s="137"/>
      <c r="BJ115" s="137"/>
      <c r="BK115" s="137"/>
      <c r="BL115" s="137"/>
      <c r="BM115" s="137"/>
      <c r="BN115" s="137"/>
      <c r="BO115" s="137"/>
      <c r="BP115" s="137"/>
      <c r="BQ115" s="137"/>
      <c r="BR115" s="137"/>
      <c r="BS115" s="137"/>
      <c r="BT115" s="137"/>
      <c r="BU115" s="137"/>
      <c r="BV115" s="137"/>
      <c r="BW115" s="137"/>
      <c r="BX115" s="137"/>
    </row>
    <row r="116" customFormat="false" ht="33.75" hidden="false" customHeight="true" outlineLevel="0" collapsed="false">
      <c r="A116" s="138" t="s">
        <v>258</v>
      </c>
      <c r="B116" s="138"/>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8"/>
      <c r="AL116" s="138"/>
      <c r="AM116" s="138"/>
      <c r="AN116" s="138"/>
      <c r="AO116" s="138"/>
      <c r="AP116" s="138"/>
      <c r="AQ116" s="138"/>
      <c r="AR116" s="138"/>
      <c r="AS116" s="138"/>
      <c r="AT116" s="138"/>
      <c r="AU116" s="138"/>
      <c r="AV116" s="138"/>
      <c r="AW116" s="138"/>
      <c r="AX116" s="138"/>
      <c r="AY116" s="138"/>
      <c r="AZ116" s="138"/>
      <c r="BA116" s="138"/>
      <c r="BB116" s="138"/>
      <c r="BC116" s="138"/>
      <c r="BD116" s="138"/>
      <c r="BE116" s="138"/>
      <c r="BF116" s="138"/>
      <c r="BG116" s="138"/>
      <c r="BH116" s="138"/>
      <c r="BI116" s="138"/>
      <c r="BJ116" s="138"/>
      <c r="BK116" s="138"/>
      <c r="BL116" s="138"/>
      <c r="BM116" s="138"/>
      <c r="BN116" s="138"/>
      <c r="BO116" s="138"/>
      <c r="BP116" s="138"/>
      <c r="BQ116" s="138"/>
      <c r="BR116" s="138"/>
      <c r="BS116" s="138"/>
      <c r="BT116" s="138"/>
      <c r="BU116" s="138"/>
      <c r="BV116" s="138"/>
      <c r="BW116" s="138"/>
      <c r="BX116" s="138"/>
    </row>
    <row r="117" customFormat="false" ht="23.25" hidden="false" customHeight="true" outlineLevel="0" collapsed="false">
      <c r="A117" s="138" t="s">
        <v>259</v>
      </c>
      <c r="B117" s="138"/>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8"/>
      <c r="AL117" s="138"/>
      <c r="AM117" s="138"/>
      <c r="AN117" s="138"/>
      <c r="AO117" s="138"/>
      <c r="AP117" s="138"/>
      <c r="AQ117" s="138"/>
      <c r="AR117" s="138"/>
      <c r="AS117" s="138"/>
      <c r="AT117" s="138"/>
      <c r="AU117" s="138"/>
      <c r="AV117" s="138"/>
      <c r="AW117" s="138"/>
      <c r="AX117" s="138"/>
      <c r="AY117" s="138"/>
      <c r="AZ117" s="138"/>
      <c r="BA117" s="138"/>
      <c r="BB117" s="138"/>
      <c r="BC117" s="138"/>
      <c r="BD117" s="138"/>
      <c r="BE117" s="138"/>
      <c r="BF117" s="138"/>
      <c r="BG117" s="138"/>
      <c r="BH117" s="138"/>
      <c r="BI117" s="138"/>
      <c r="BJ117" s="138"/>
      <c r="BK117" s="138"/>
      <c r="BL117" s="138"/>
      <c r="BM117" s="138"/>
      <c r="BN117" s="138"/>
      <c r="BO117" s="138"/>
      <c r="BP117" s="138"/>
      <c r="BQ117" s="138"/>
      <c r="BR117" s="138"/>
      <c r="BS117" s="138"/>
      <c r="BT117" s="138"/>
      <c r="BU117" s="138"/>
      <c r="BV117" s="138"/>
      <c r="BW117" s="138"/>
      <c r="BX117" s="138"/>
    </row>
    <row r="118" customFormat="false" ht="15.75" hidden="false" customHeight="true" outlineLevel="0" collapsed="false">
      <c r="A118" s="139" t="s">
        <v>260</v>
      </c>
      <c r="B118" s="139"/>
      <c r="C118" s="139"/>
      <c r="D118" s="139"/>
      <c r="E118" s="139"/>
      <c r="F118" s="139"/>
      <c r="G118" s="139"/>
      <c r="H118" s="139"/>
      <c r="I118" s="139"/>
      <c r="J118" s="139"/>
      <c r="K118" s="139"/>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c r="AZ118" s="139"/>
      <c r="BA118" s="139"/>
      <c r="BB118" s="139"/>
      <c r="BC118" s="139"/>
      <c r="BD118" s="139"/>
      <c r="BE118" s="139"/>
      <c r="BF118" s="139"/>
      <c r="BG118" s="139"/>
      <c r="BH118" s="139"/>
      <c r="BI118" s="139"/>
      <c r="BJ118" s="139"/>
      <c r="BK118" s="139"/>
      <c r="BL118" s="139"/>
      <c r="BM118" s="139"/>
      <c r="BN118" s="139"/>
      <c r="BO118" s="139"/>
      <c r="BP118" s="139"/>
      <c r="BQ118" s="139"/>
      <c r="BR118" s="139"/>
      <c r="BS118" s="139"/>
      <c r="BT118" s="139"/>
      <c r="BU118" s="139"/>
      <c r="BV118" s="139"/>
      <c r="BW118" s="139"/>
      <c r="BX118" s="139"/>
    </row>
    <row r="119" customFormat="false" ht="35.25" hidden="false" customHeight="true" outlineLevel="0" collapsed="false">
      <c r="A119" s="138" t="s">
        <v>261</v>
      </c>
      <c r="B119" s="138"/>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c r="AL119" s="138"/>
      <c r="AM119" s="138"/>
      <c r="AN119" s="138"/>
      <c r="AO119" s="138"/>
      <c r="AP119" s="138"/>
      <c r="AQ119" s="138"/>
      <c r="AR119" s="138"/>
      <c r="AS119" s="138"/>
      <c r="AT119" s="138"/>
      <c r="AU119" s="138"/>
      <c r="AV119" s="138"/>
      <c r="AW119" s="138"/>
      <c r="AX119" s="138"/>
      <c r="AY119" s="138"/>
      <c r="AZ119" s="138"/>
      <c r="BA119" s="138"/>
      <c r="BB119" s="138"/>
      <c r="BC119" s="138"/>
      <c r="BD119" s="138"/>
      <c r="BE119" s="138"/>
      <c r="BF119" s="138"/>
      <c r="BG119" s="138"/>
      <c r="BH119" s="138"/>
      <c r="BI119" s="138"/>
      <c r="BJ119" s="138"/>
      <c r="BK119" s="138"/>
      <c r="BL119" s="138"/>
      <c r="BM119" s="138"/>
      <c r="BN119" s="138"/>
      <c r="BO119" s="138"/>
      <c r="BP119" s="138"/>
      <c r="BQ119" s="138"/>
      <c r="BR119" s="138"/>
      <c r="BS119" s="138"/>
      <c r="BT119" s="138"/>
      <c r="BU119" s="138"/>
      <c r="BV119" s="138"/>
      <c r="BW119" s="138"/>
      <c r="BX119" s="138"/>
    </row>
    <row r="120" customFormat="false" ht="7.5" hidden="false" customHeight="true" outlineLevel="0" collapsed="false"/>
  </sheetData>
  <mergeCells count="695">
    <mergeCell ref="A1:BX1"/>
    <mergeCell ref="A3:BX3"/>
    <mergeCell ref="BC5:BX5"/>
    <mergeCell ref="BC6:BX6"/>
    <mergeCell ref="BC7:BX7"/>
    <mergeCell ref="BC8:BX8"/>
    <mergeCell ref="BC9:BX9"/>
    <mergeCell ref="BD10:BK10"/>
    <mergeCell ref="BM10:BW10"/>
    <mergeCell ref="BD11:BK11"/>
    <mergeCell ref="BM11:BW11"/>
    <mergeCell ref="BD12:BE12"/>
    <mergeCell ref="BG12:BN12"/>
    <mergeCell ref="BO12:BP12"/>
    <mergeCell ref="BQ12:BR12"/>
    <mergeCell ref="A14:AX14"/>
    <mergeCell ref="BQ14:BX15"/>
    <mergeCell ref="X15:Y15"/>
    <mergeCell ref="Z15:AA15"/>
    <mergeCell ref="AB15:AC15"/>
    <mergeCell ref="AX15:BB15"/>
    <mergeCell ref="AG16:AH16"/>
    <mergeCell ref="AJ16:AQ16"/>
    <mergeCell ref="AR16:AS16"/>
    <mergeCell ref="AT16:AU16"/>
    <mergeCell ref="AV16:AW16"/>
    <mergeCell ref="BF16:BP16"/>
    <mergeCell ref="BQ16:BX16"/>
    <mergeCell ref="BF17:BP17"/>
    <mergeCell ref="BQ17:BX17"/>
    <mergeCell ref="N18:BE18"/>
    <mergeCell ref="BF18:BP18"/>
    <mergeCell ref="BQ18:BX18"/>
    <mergeCell ref="BF19:BP19"/>
    <mergeCell ref="BQ19:BX19"/>
    <mergeCell ref="BF20:BP20"/>
    <mergeCell ref="BQ20:BX20"/>
    <mergeCell ref="H21:BE21"/>
    <mergeCell ref="BF21:BP21"/>
    <mergeCell ref="BQ21:BX21"/>
    <mergeCell ref="BF22:BP22"/>
    <mergeCell ref="BQ22:BX22"/>
    <mergeCell ref="A23:BX23"/>
    <mergeCell ref="A24:AE26"/>
    <mergeCell ref="AF24:AI26"/>
    <mergeCell ref="AJ24:AQ26"/>
    <mergeCell ref="AR24:AV26"/>
    <mergeCell ref="AW24:BX24"/>
    <mergeCell ref="AW25:AY25"/>
    <mergeCell ref="AZ25:BA25"/>
    <mergeCell ref="BB25:BC25"/>
    <mergeCell ref="BD25:BF25"/>
    <mergeCell ref="BG25:BH25"/>
    <mergeCell ref="BI25:BJ25"/>
    <mergeCell ref="BK25:BM25"/>
    <mergeCell ref="BN25:BO25"/>
    <mergeCell ref="BP25:BQ25"/>
    <mergeCell ref="BR25:BX26"/>
    <mergeCell ref="AW26:BC26"/>
    <mergeCell ref="BD26:BJ26"/>
    <mergeCell ref="BK26:BQ26"/>
    <mergeCell ref="CB26:CD26"/>
    <mergeCell ref="A27:AE27"/>
    <mergeCell ref="AF27:AI27"/>
    <mergeCell ref="AJ27:AQ27"/>
    <mergeCell ref="AR27:AV27"/>
    <mergeCell ref="AW27:BC27"/>
    <mergeCell ref="BD27:BJ27"/>
    <mergeCell ref="BK27:BQ27"/>
    <mergeCell ref="BR27:BX27"/>
    <mergeCell ref="A28:AE28"/>
    <mergeCell ref="AF28:AI28"/>
    <mergeCell ref="AJ28:AQ28"/>
    <mergeCell ref="AR28:AV28"/>
    <mergeCell ref="AW28:BC28"/>
    <mergeCell ref="BD28:BJ28"/>
    <mergeCell ref="BK28:BQ28"/>
    <mergeCell ref="BR28:BX28"/>
    <mergeCell ref="A29:AE29"/>
    <mergeCell ref="AF29:AI29"/>
    <mergeCell ref="AJ29:AQ29"/>
    <mergeCell ref="AR29:AV29"/>
    <mergeCell ref="AW29:BC29"/>
    <mergeCell ref="BD29:BJ29"/>
    <mergeCell ref="BK29:BQ29"/>
    <mergeCell ref="BR29:BX29"/>
    <mergeCell ref="A30:AE30"/>
    <mergeCell ref="AF30:AI30"/>
    <mergeCell ref="AJ30:AQ30"/>
    <mergeCell ref="AR30:AV30"/>
    <mergeCell ref="AW30:BC30"/>
    <mergeCell ref="BD30:BJ30"/>
    <mergeCell ref="BK30:BQ30"/>
    <mergeCell ref="BR30:BX30"/>
    <mergeCell ref="A31:AE31"/>
    <mergeCell ref="AF31:AI31"/>
    <mergeCell ref="AJ31:AQ31"/>
    <mergeCell ref="AR31:AV31"/>
    <mergeCell ref="AW31:BC31"/>
    <mergeCell ref="BD31:BJ31"/>
    <mergeCell ref="BK31:BQ31"/>
    <mergeCell ref="BR31:BX31"/>
    <mergeCell ref="A32:AE32"/>
    <mergeCell ref="AF32:AI33"/>
    <mergeCell ref="AJ32:AQ33"/>
    <mergeCell ref="AR32:AV33"/>
    <mergeCell ref="AW32:BC33"/>
    <mergeCell ref="BD32:BJ33"/>
    <mergeCell ref="BK32:BQ33"/>
    <mergeCell ref="BR32:BX33"/>
    <mergeCell ref="A33:AE33"/>
    <mergeCell ref="A34:AE34"/>
    <mergeCell ref="AF34:AI34"/>
    <mergeCell ref="AW34:BC34"/>
    <mergeCell ref="A35:AE35"/>
    <mergeCell ref="AF35:AI35"/>
    <mergeCell ref="AJ35:AQ35"/>
    <mergeCell ref="AR35:AV35"/>
    <mergeCell ref="AW35:BC35"/>
    <mergeCell ref="BD35:BJ35"/>
    <mergeCell ref="BK35:BQ35"/>
    <mergeCell ref="BR35:BX35"/>
    <mergeCell ref="A36:AE36"/>
    <mergeCell ref="AF36:AI36"/>
    <mergeCell ref="AJ36:AQ36"/>
    <mergeCell ref="AR36:AV36"/>
    <mergeCell ref="AW36:BC36"/>
    <mergeCell ref="BD36:BJ36"/>
    <mergeCell ref="BK36:BQ36"/>
    <mergeCell ref="BR36:BX36"/>
    <mergeCell ref="A37:AE37"/>
    <mergeCell ref="AF37:AI37"/>
    <mergeCell ref="AJ37:AQ37"/>
    <mergeCell ref="AR37:AV37"/>
    <mergeCell ref="AW37:BC37"/>
    <mergeCell ref="BD37:BJ37"/>
    <mergeCell ref="BK37:BQ37"/>
    <mergeCell ref="BR37:BX37"/>
    <mergeCell ref="A38:AE38"/>
    <mergeCell ref="AF38:AI38"/>
    <mergeCell ref="AJ38:AQ38"/>
    <mergeCell ref="AR38:AV38"/>
    <mergeCell ref="AW38:BC38"/>
    <mergeCell ref="BD38:BJ38"/>
    <mergeCell ref="BK38:BQ38"/>
    <mergeCell ref="BR38:BX38"/>
    <mergeCell ref="A39:AE39"/>
    <mergeCell ref="AF39:AI39"/>
    <mergeCell ref="AJ39:AQ39"/>
    <mergeCell ref="AR39:AV39"/>
    <mergeCell ref="AW39:BC39"/>
    <mergeCell ref="BD39:BJ39"/>
    <mergeCell ref="BK39:BQ39"/>
    <mergeCell ref="BR39:BX39"/>
    <mergeCell ref="A40:AE40"/>
    <mergeCell ref="AF40:AI41"/>
    <mergeCell ref="AJ40:AQ41"/>
    <mergeCell ref="AR40:AV41"/>
    <mergeCell ref="AW40:BC41"/>
    <mergeCell ref="BD40:BJ41"/>
    <mergeCell ref="BK40:BQ41"/>
    <mergeCell ref="BR40:BX41"/>
    <mergeCell ref="A41:AE41"/>
    <mergeCell ref="A42:AE42"/>
    <mergeCell ref="AF42:AI42"/>
    <mergeCell ref="AJ42:AQ42"/>
    <mergeCell ref="AR42:AV42"/>
    <mergeCell ref="AW42:BC42"/>
    <mergeCell ref="BD42:BJ42"/>
    <mergeCell ref="BK42:BQ42"/>
    <mergeCell ref="BR42:BX42"/>
    <mergeCell ref="A43:AE43"/>
    <mergeCell ref="AF43:AI44"/>
    <mergeCell ref="AJ43:AQ44"/>
    <mergeCell ref="AR43:AV44"/>
    <mergeCell ref="AW43:BC44"/>
    <mergeCell ref="BD43:BJ44"/>
    <mergeCell ref="BK43:BQ44"/>
    <mergeCell ref="BR43:BX44"/>
    <mergeCell ref="A44:AE44"/>
    <mergeCell ref="A45:AE45"/>
    <mergeCell ref="AF45:AI45"/>
    <mergeCell ref="AJ45:AQ45"/>
    <mergeCell ref="AR45:AV45"/>
    <mergeCell ref="AW45:BC45"/>
    <mergeCell ref="BD45:BJ45"/>
    <mergeCell ref="BK45:BQ45"/>
    <mergeCell ref="BR45:BX45"/>
    <mergeCell ref="A46:AE46"/>
    <mergeCell ref="AF46:AI46"/>
    <mergeCell ref="AJ46:AQ46"/>
    <mergeCell ref="AR46:AV46"/>
    <mergeCell ref="AW46:BC46"/>
    <mergeCell ref="BD46:BJ46"/>
    <mergeCell ref="BK46:BQ46"/>
    <mergeCell ref="BR46:BX46"/>
    <mergeCell ref="A47:AE47"/>
    <mergeCell ref="AF47:AI47"/>
    <mergeCell ref="AJ47:AQ47"/>
    <mergeCell ref="AR47:AV47"/>
    <mergeCell ref="AW47:BC47"/>
    <mergeCell ref="BD47:BJ47"/>
    <mergeCell ref="BK47:BQ47"/>
    <mergeCell ref="BR47:BX47"/>
    <mergeCell ref="A48:AE48"/>
    <mergeCell ref="AF48:AI49"/>
    <mergeCell ref="AJ48:AQ49"/>
    <mergeCell ref="AR48:AV49"/>
    <mergeCell ref="AW48:BC49"/>
    <mergeCell ref="BD48:BJ49"/>
    <mergeCell ref="BK48:BQ49"/>
    <mergeCell ref="BR48:BX49"/>
    <mergeCell ref="A49:AE49"/>
    <mergeCell ref="A50:AE50"/>
    <mergeCell ref="AF50:AI50"/>
    <mergeCell ref="AJ50:AQ50"/>
    <mergeCell ref="AR50:AV50"/>
    <mergeCell ref="AW50:BC50"/>
    <mergeCell ref="BD50:BJ50"/>
    <mergeCell ref="BK50:BQ50"/>
    <mergeCell ref="BR50:BX50"/>
    <mergeCell ref="A51:AE51"/>
    <mergeCell ref="AF51:AI52"/>
    <mergeCell ref="AJ51:AQ52"/>
    <mergeCell ref="AR51:AV52"/>
    <mergeCell ref="AW51:BC52"/>
    <mergeCell ref="BD51:BJ52"/>
    <mergeCell ref="BK51:BQ52"/>
    <mergeCell ref="BR51:BX52"/>
    <mergeCell ref="A52:AE52"/>
    <mergeCell ref="A53:AE53"/>
    <mergeCell ref="AF53:AI53"/>
    <mergeCell ref="AJ53:AQ53"/>
    <mergeCell ref="AR53:AV53"/>
    <mergeCell ref="AW53:BC53"/>
    <mergeCell ref="BD53:BJ53"/>
    <mergeCell ref="BK53:BQ53"/>
    <mergeCell ref="BR53:BX53"/>
    <mergeCell ref="A54:AE54"/>
    <mergeCell ref="AF54:AI54"/>
    <mergeCell ref="AJ54:AQ54"/>
    <mergeCell ref="AR54:AV54"/>
    <mergeCell ref="AW54:BC54"/>
    <mergeCell ref="BD54:BJ54"/>
    <mergeCell ref="BK54:BQ54"/>
    <mergeCell ref="BR54:BX54"/>
    <mergeCell ref="A55:AE55"/>
    <mergeCell ref="AF55:AI55"/>
    <mergeCell ref="AJ55:AQ55"/>
    <mergeCell ref="AR55:AV55"/>
    <mergeCell ref="AW55:BC55"/>
    <mergeCell ref="BD55:BJ55"/>
    <mergeCell ref="BK55:BQ55"/>
    <mergeCell ref="BR55:BX55"/>
    <mergeCell ref="A56:AE56"/>
    <mergeCell ref="AF56:AI56"/>
    <mergeCell ref="AJ56:AQ56"/>
    <mergeCell ref="AR56:AV56"/>
    <mergeCell ref="AW56:BC56"/>
    <mergeCell ref="BD56:BJ56"/>
    <mergeCell ref="BK56:BQ56"/>
    <mergeCell ref="BR56:BX56"/>
    <mergeCell ref="A57:AE57"/>
    <mergeCell ref="AF57:AI57"/>
    <mergeCell ref="AJ57:AQ57"/>
    <mergeCell ref="AR57:AV57"/>
    <mergeCell ref="AW57:BC57"/>
    <mergeCell ref="BD57:BJ57"/>
    <mergeCell ref="BK57:BQ57"/>
    <mergeCell ref="BR57:BX57"/>
    <mergeCell ref="A58:AE58"/>
    <mergeCell ref="AF58:AI58"/>
    <mergeCell ref="AJ58:AQ58"/>
    <mergeCell ref="AR58:AV58"/>
    <mergeCell ref="AW58:BC58"/>
    <mergeCell ref="BD58:BJ58"/>
    <mergeCell ref="BK58:BQ58"/>
    <mergeCell ref="BR58:BX58"/>
    <mergeCell ref="A59:AE59"/>
    <mergeCell ref="AF59:AI59"/>
    <mergeCell ref="AJ59:AQ59"/>
    <mergeCell ref="AR59:AV59"/>
    <mergeCell ref="AW59:BC59"/>
    <mergeCell ref="BD59:BJ59"/>
    <mergeCell ref="BK59:BQ59"/>
    <mergeCell ref="BR59:BX59"/>
    <mergeCell ref="A60:AE60"/>
    <mergeCell ref="AF60:AI60"/>
    <mergeCell ref="AJ60:AQ60"/>
    <mergeCell ref="AR60:AV60"/>
    <mergeCell ref="AW60:BC60"/>
    <mergeCell ref="BD60:BJ60"/>
    <mergeCell ref="BK60:BQ60"/>
    <mergeCell ref="BR60:BX60"/>
    <mergeCell ref="A61:AE61"/>
    <mergeCell ref="AF61:AI61"/>
    <mergeCell ref="AJ61:AQ61"/>
    <mergeCell ref="AR61:AV61"/>
    <mergeCell ref="AW61:BC61"/>
    <mergeCell ref="BD61:BJ61"/>
    <mergeCell ref="BK61:BQ61"/>
    <mergeCell ref="BR61:BX61"/>
    <mergeCell ref="A62:AE62"/>
    <mergeCell ref="AF62:AI62"/>
    <mergeCell ref="AJ62:AQ62"/>
    <mergeCell ref="AR62:AV62"/>
    <mergeCell ref="AW62:BC62"/>
    <mergeCell ref="BD62:BJ62"/>
    <mergeCell ref="BK62:BQ62"/>
    <mergeCell ref="BR62:BX62"/>
    <mergeCell ref="A63:AE63"/>
    <mergeCell ref="AF63:AI63"/>
    <mergeCell ref="AJ63:AQ63"/>
    <mergeCell ref="AR63:AV63"/>
    <mergeCell ref="AW63:BC63"/>
    <mergeCell ref="BD63:BJ63"/>
    <mergeCell ref="BK63:BQ63"/>
    <mergeCell ref="BR63:BX63"/>
    <mergeCell ref="A64:AE64"/>
    <mergeCell ref="AF64:AI64"/>
    <mergeCell ref="AJ64:AQ64"/>
    <mergeCell ref="AR64:AV64"/>
    <mergeCell ref="AW64:BC64"/>
    <mergeCell ref="BD64:BJ64"/>
    <mergeCell ref="BK64:BQ64"/>
    <mergeCell ref="BR64:BX64"/>
    <mergeCell ref="A65:AE65"/>
    <mergeCell ref="AF65:AI65"/>
    <mergeCell ref="AJ65:AQ65"/>
    <mergeCell ref="AR65:AV65"/>
    <mergeCell ref="AW65:BC65"/>
    <mergeCell ref="BD65:BJ65"/>
    <mergeCell ref="BK65:BQ65"/>
    <mergeCell ref="BR65:BX65"/>
    <mergeCell ref="A66:AE66"/>
    <mergeCell ref="AF66:AI66"/>
    <mergeCell ref="AJ66:AQ66"/>
    <mergeCell ref="AR66:AV66"/>
    <mergeCell ref="AW66:BC66"/>
    <mergeCell ref="BD66:BJ66"/>
    <mergeCell ref="BK66:BQ66"/>
    <mergeCell ref="BR66:BX66"/>
    <mergeCell ref="A67:AE67"/>
    <mergeCell ref="AF67:AI67"/>
    <mergeCell ref="AJ67:AQ67"/>
    <mergeCell ref="AR67:AV67"/>
    <mergeCell ref="AW67:BC67"/>
    <mergeCell ref="BD67:BJ67"/>
    <mergeCell ref="BK67:BQ67"/>
    <mergeCell ref="BR67:BX67"/>
    <mergeCell ref="A68:AE68"/>
    <mergeCell ref="AF68:AI68"/>
    <mergeCell ref="AJ68:AQ68"/>
    <mergeCell ref="AR68:AV68"/>
    <mergeCell ref="AW68:BC68"/>
    <mergeCell ref="BD68:BJ68"/>
    <mergeCell ref="BK68:BQ68"/>
    <mergeCell ref="BR68:BX68"/>
    <mergeCell ref="A69:AE69"/>
    <mergeCell ref="AF69:AI69"/>
    <mergeCell ref="AJ69:AQ69"/>
    <mergeCell ref="AR69:AV69"/>
    <mergeCell ref="AW69:BC69"/>
    <mergeCell ref="BD69:BJ69"/>
    <mergeCell ref="BK69:BQ69"/>
    <mergeCell ref="BR69:BX69"/>
    <mergeCell ref="A70:AE70"/>
    <mergeCell ref="AF70:AI70"/>
    <mergeCell ref="AJ70:AQ70"/>
    <mergeCell ref="AR70:AV70"/>
    <mergeCell ref="AW70:BC70"/>
    <mergeCell ref="BD70:BJ70"/>
    <mergeCell ref="BK70:BQ70"/>
    <mergeCell ref="BR70:BX70"/>
    <mergeCell ref="A71:AE71"/>
    <mergeCell ref="AF71:AI71"/>
    <mergeCell ref="AJ71:AQ71"/>
    <mergeCell ref="AR71:AV71"/>
    <mergeCell ref="AW71:BC71"/>
    <mergeCell ref="BD71:BJ71"/>
    <mergeCell ref="BK71:BQ71"/>
    <mergeCell ref="BR71:BX71"/>
    <mergeCell ref="A72:AE72"/>
    <mergeCell ref="AF72:AI72"/>
    <mergeCell ref="AJ72:AQ72"/>
    <mergeCell ref="AR72:AV72"/>
    <mergeCell ref="AW72:BC72"/>
    <mergeCell ref="BD72:BJ72"/>
    <mergeCell ref="BK72:BQ72"/>
    <mergeCell ref="BR72:BX72"/>
    <mergeCell ref="A73:AE73"/>
    <mergeCell ref="AF73:AI73"/>
    <mergeCell ref="AJ73:AQ73"/>
    <mergeCell ref="AR73:AV73"/>
    <mergeCell ref="AW73:BC73"/>
    <mergeCell ref="BD73:BJ73"/>
    <mergeCell ref="BK73:BQ73"/>
    <mergeCell ref="BR73:BX73"/>
    <mergeCell ref="A74:AE74"/>
    <mergeCell ref="AF74:AI74"/>
    <mergeCell ref="AJ74:AQ74"/>
    <mergeCell ref="AR74:AV74"/>
    <mergeCell ref="AW74:BC74"/>
    <mergeCell ref="BD74:BJ74"/>
    <mergeCell ref="BK74:BQ74"/>
    <mergeCell ref="BR74:BX74"/>
    <mergeCell ref="A75:AE75"/>
    <mergeCell ref="AF75:AI75"/>
    <mergeCell ref="AJ75:AQ75"/>
    <mergeCell ref="AR75:AV75"/>
    <mergeCell ref="AW75:BC75"/>
    <mergeCell ref="BD75:BJ75"/>
    <mergeCell ref="BK75:BQ75"/>
    <mergeCell ref="BR75:BX75"/>
    <mergeCell ref="A76:AE76"/>
    <mergeCell ref="AF76:AI76"/>
    <mergeCell ref="AJ76:AQ76"/>
    <mergeCell ref="AR76:AV76"/>
    <mergeCell ref="AW76:BC76"/>
    <mergeCell ref="BD76:BJ76"/>
    <mergeCell ref="BK76:BQ76"/>
    <mergeCell ref="BR76:BX76"/>
    <mergeCell ref="A77:AE77"/>
    <mergeCell ref="AF77:AI77"/>
    <mergeCell ref="AJ77:AQ77"/>
    <mergeCell ref="AR77:AV77"/>
    <mergeCell ref="AW77:BC77"/>
    <mergeCell ref="BD77:BJ77"/>
    <mergeCell ref="BK77:BQ77"/>
    <mergeCell ref="BR77:BX77"/>
    <mergeCell ref="A78:AE78"/>
    <mergeCell ref="AF78:AI78"/>
    <mergeCell ref="AJ78:AQ78"/>
    <mergeCell ref="AR78:AV78"/>
    <mergeCell ref="AW78:BC78"/>
    <mergeCell ref="BD78:BJ78"/>
    <mergeCell ref="BK78:BQ78"/>
    <mergeCell ref="BR78:BX78"/>
    <mergeCell ref="A79:AE79"/>
    <mergeCell ref="AF79:AI79"/>
    <mergeCell ref="AJ79:AQ79"/>
    <mergeCell ref="AR79:AV79"/>
    <mergeCell ref="AW79:BC79"/>
    <mergeCell ref="BD79:BJ79"/>
    <mergeCell ref="BK79:BQ79"/>
    <mergeCell ref="BR79:BX79"/>
    <mergeCell ref="A80:AE80"/>
    <mergeCell ref="AF80:AI80"/>
    <mergeCell ref="AJ80:AQ80"/>
    <mergeCell ref="AR80:AV80"/>
    <mergeCell ref="AW80:BC80"/>
    <mergeCell ref="BD80:BJ80"/>
    <mergeCell ref="BK80:BQ80"/>
    <mergeCell ref="BR80:BX80"/>
    <mergeCell ref="A81:AE81"/>
    <mergeCell ref="AF81:AI81"/>
    <mergeCell ref="AJ81:AQ81"/>
    <mergeCell ref="AR81:AV81"/>
    <mergeCell ref="AW81:BC81"/>
    <mergeCell ref="BD81:BJ81"/>
    <mergeCell ref="BK81:BQ81"/>
    <mergeCell ref="BR81:BX81"/>
    <mergeCell ref="A82:AE82"/>
    <mergeCell ref="AF82:AI82"/>
    <mergeCell ref="AJ82:AQ82"/>
    <mergeCell ref="AR82:AV82"/>
    <mergeCell ref="AW82:BC82"/>
    <mergeCell ref="BD82:BJ82"/>
    <mergeCell ref="BK82:BQ82"/>
    <mergeCell ref="BR82:BX82"/>
    <mergeCell ref="A83:AE83"/>
    <mergeCell ref="AF83:AI83"/>
    <mergeCell ref="AJ83:AQ83"/>
    <mergeCell ref="AR83:AV83"/>
    <mergeCell ref="AW83:BC83"/>
    <mergeCell ref="BD83:BJ83"/>
    <mergeCell ref="BK83:BQ83"/>
    <mergeCell ref="BR83:BX83"/>
    <mergeCell ref="A84:AE84"/>
    <mergeCell ref="AF84:AI84"/>
    <mergeCell ref="AJ84:AQ84"/>
    <mergeCell ref="AR84:AV84"/>
    <mergeCell ref="AW84:BC84"/>
    <mergeCell ref="BD84:BJ84"/>
    <mergeCell ref="BK84:BQ84"/>
    <mergeCell ref="BR84:BX84"/>
    <mergeCell ref="A85:AE85"/>
    <mergeCell ref="AF85:AI85"/>
    <mergeCell ref="AJ85:AQ85"/>
    <mergeCell ref="AR85:AV85"/>
    <mergeCell ref="AW85:BC85"/>
    <mergeCell ref="BD85:BJ85"/>
    <mergeCell ref="BK85:BQ85"/>
    <mergeCell ref="BR85:BX85"/>
    <mergeCell ref="A86:AE86"/>
    <mergeCell ref="AF86:AI86"/>
    <mergeCell ref="AJ86:AQ86"/>
    <mergeCell ref="AR86:AV86"/>
    <mergeCell ref="AW86:BC86"/>
    <mergeCell ref="BD86:BJ86"/>
    <mergeCell ref="BK86:BQ86"/>
    <mergeCell ref="BR86:BX86"/>
    <mergeCell ref="A87:AE87"/>
    <mergeCell ref="AF87:AI87"/>
    <mergeCell ref="AJ87:AQ87"/>
    <mergeCell ref="AR87:AV87"/>
    <mergeCell ref="AW87:BC87"/>
    <mergeCell ref="BD87:BJ87"/>
    <mergeCell ref="BK87:BQ87"/>
    <mergeCell ref="BR87:BX87"/>
    <mergeCell ref="A88:AE88"/>
    <mergeCell ref="AF88:AI88"/>
    <mergeCell ref="AJ88:AQ88"/>
    <mergeCell ref="AR88:AV88"/>
    <mergeCell ref="AW88:BC88"/>
    <mergeCell ref="BD88:BJ88"/>
    <mergeCell ref="BK88:BQ88"/>
    <mergeCell ref="BR88:BX88"/>
    <mergeCell ref="A89:AE89"/>
    <mergeCell ref="AF89:AI89"/>
    <mergeCell ref="AJ89:AQ89"/>
    <mergeCell ref="AR89:AV89"/>
    <mergeCell ref="AW89:BC89"/>
    <mergeCell ref="BD89:BJ89"/>
    <mergeCell ref="BK89:BQ89"/>
    <mergeCell ref="BR89:BX89"/>
    <mergeCell ref="A90:AE90"/>
    <mergeCell ref="AF90:AI90"/>
    <mergeCell ref="AJ90:AQ90"/>
    <mergeCell ref="AR90:AV90"/>
    <mergeCell ref="AW90:BC90"/>
    <mergeCell ref="BD90:BJ90"/>
    <mergeCell ref="BK90:BQ90"/>
    <mergeCell ref="BR90:BX90"/>
    <mergeCell ref="A91:AE91"/>
    <mergeCell ref="AF91:AI91"/>
    <mergeCell ref="AJ91:AQ91"/>
    <mergeCell ref="AR91:AV91"/>
    <mergeCell ref="AW91:BC91"/>
    <mergeCell ref="BD91:BJ91"/>
    <mergeCell ref="BK91:BQ91"/>
    <mergeCell ref="BR91:BX91"/>
    <mergeCell ref="A92:AE92"/>
    <mergeCell ref="AF92:AI92"/>
    <mergeCell ref="AJ92:AQ92"/>
    <mergeCell ref="AR92:AV92"/>
    <mergeCell ref="AW92:BC92"/>
    <mergeCell ref="BD92:BJ92"/>
    <mergeCell ref="BK92:BQ92"/>
    <mergeCell ref="BR92:BX92"/>
    <mergeCell ref="A93:AE93"/>
    <mergeCell ref="AF93:AI93"/>
    <mergeCell ref="AJ93:AQ93"/>
    <mergeCell ref="AR93:AV93"/>
    <mergeCell ref="AW93:BC93"/>
    <mergeCell ref="BD93:BJ93"/>
    <mergeCell ref="BK93:BQ93"/>
    <mergeCell ref="BR93:BX93"/>
    <mergeCell ref="A94:AE94"/>
    <mergeCell ref="AF94:AI94"/>
    <mergeCell ref="AJ94:AQ94"/>
    <mergeCell ref="AR94:AV94"/>
    <mergeCell ref="AW94:BC94"/>
    <mergeCell ref="BD94:BJ94"/>
    <mergeCell ref="BK94:BQ94"/>
    <mergeCell ref="BR94:BX94"/>
    <mergeCell ref="A95:AE95"/>
    <mergeCell ref="AF95:AI95"/>
    <mergeCell ref="AJ95:AQ95"/>
    <mergeCell ref="AR95:AV95"/>
    <mergeCell ref="AW95:BC95"/>
    <mergeCell ref="BD95:BJ95"/>
    <mergeCell ref="BK95:BQ95"/>
    <mergeCell ref="BR95:BX95"/>
    <mergeCell ref="A96:AE96"/>
    <mergeCell ref="AF96:AI96"/>
    <mergeCell ref="AJ96:AQ96"/>
    <mergeCell ref="AR96:AV96"/>
    <mergeCell ref="AW96:BC96"/>
    <mergeCell ref="BD96:BJ96"/>
    <mergeCell ref="BK96:BQ96"/>
    <mergeCell ref="BR96:BX96"/>
    <mergeCell ref="A97:AE97"/>
    <mergeCell ref="AF97:AI97"/>
    <mergeCell ref="AJ97:AQ97"/>
    <mergeCell ref="AR97:AV97"/>
    <mergeCell ref="AW97:BC97"/>
    <mergeCell ref="BD97:BJ97"/>
    <mergeCell ref="BK97:BQ97"/>
    <mergeCell ref="BR97:BX97"/>
    <mergeCell ref="A98:AE98"/>
    <mergeCell ref="AF98:AI98"/>
    <mergeCell ref="AJ98:AQ98"/>
    <mergeCell ref="AR98:AV98"/>
    <mergeCell ref="AW98:BC98"/>
    <mergeCell ref="BD98:BJ98"/>
    <mergeCell ref="BK98:BQ98"/>
    <mergeCell ref="BR98:BX98"/>
    <mergeCell ref="A99:AE99"/>
    <mergeCell ref="AF99:AI99"/>
    <mergeCell ref="AJ99:AQ99"/>
    <mergeCell ref="AR99:AV99"/>
    <mergeCell ref="AW99:BC99"/>
    <mergeCell ref="BD99:BJ99"/>
    <mergeCell ref="BK99:BQ99"/>
    <mergeCell ref="BR99:BX99"/>
    <mergeCell ref="A100:AE100"/>
    <mergeCell ref="AF100:AI100"/>
    <mergeCell ref="AJ100:AQ100"/>
    <mergeCell ref="AR100:AV100"/>
    <mergeCell ref="AW100:BC100"/>
    <mergeCell ref="BD100:BJ100"/>
    <mergeCell ref="BK100:BQ100"/>
    <mergeCell ref="BR100:BX100"/>
    <mergeCell ref="A101:AE101"/>
    <mergeCell ref="AF101:AI101"/>
    <mergeCell ref="AJ101:AQ101"/>
    <mergeCell ref="AR101:AV101"/>
    <mergeCell ref="AW101:BC101"/>
    <mergeCell ref="BD101:BJ101"/>
    <mergeCell ref="BK101:BQ101"/>
    <mergeCell ref="BR101:BX101"/>
    <mergeCell ref="A102:AE102"/>
    <mergeCell ref="AF102:AI102"/>
    <mergeCell ref="AJ102:AQ102"/>
    <mergeCell ref="AR102:AV102"/>
    <mergeCell ref="AW102:BC102"/>
    <mergeCell ref="BD102:BJ102"/>
    <mergeCell ref="BK102:BQ102"/>
    <mergeCell ref="BR102:BX102"/>
    <mergeCell ref="A103:AE103"/>
    <mergeCell ref="AF103:AI103"/>
    <mergeCell ref="AJ103:AQ103"/>
    <mergeCell ref="AR103:AV103"/>
    <mergeCell ref="AW103:BC103"/>
    <mergeCell ref="BD103:BJ103"/>
    <mergeCell ref="BK103:BQ103"/>
    <mergeCell ref="BR103:BX103"/>
    <mergeCell ref="A104:AE104"/>
    <mergeCell ref="AF104:AI104"/>
    <mergeCell ref="AJ104:AQ104"/>
    <mergeCell ref="AR104:AV104"/>
    <mergeCell ref="AW104:BC104"/>
    <mergeCell ref="BD104:BJ104"/>
    <mergeCell ref="BK104:BQ104"/>
    <mergeCell ref="BR104:BX104"/>
    <mergeCell ref="A105:AE105"/>
    <mergeCell ref="AF105:AI105"/>
    <mergeCell ref="AJ105:AQ105"/>
    <mergeCell ref="AR105:AV105"/>
    <mergeCell ref="AW105:BC105"/>
    <mergeCell ref="BD105:BJ105"/>
    <mergeCell ref="BK105:BQ105"/>
    <mergeCell ref="BR105:BX105"/>
    <mergeCell ref="A106:AE106"/>
    <mergeCell ref="AF106:AI106"/>
    <mergeCell ref="AJ106:AQ106"/>
    <mergeCell ref="AR106:AV106"/>
    <mergeCell ref="AW106:BC106"/>
    <mergeCell ref="BD106:BJ106"/>
    <mergeCell ref="BK106:BQ106"/>
    <mergeCell ref="BR106:BX106"/>
    <mergeCell ref="A107:AE107"/>
    <mergeCell ref="AF107:AI107"/>
    <mergeCell ref="AJ107:AQ107"/>
    <mergeCell ref="AR107:AV107"/>
    <mergeCell ref="AW107:BC107"/>
    <mergeCell ref="BD107:BJ107"/>
    <mergeCell ref="BK107:BQ107"/>
    <mergeCell ref="BR107:BX107"/>
    <mergeCell ref="A108:AE108"/>
    <mergeCell ref="AF108:AI108"/>
    <mergeCell ref="AJ108:AQ108"/>
    <mergeCell ref="AR108:AV108"/>
    <mergeCell ref="AW108:BC108"/>
    <mergeCell ref="BD108:BJ108"/>
    <mergeCell ref="BK108:BQ108"/>
    <mergeCell ref="BR108:BX108"/>
    <mergeCell ref="A109:AE109"/>
    <mergeCell ref="AF109:AI109"/>
    <mergeCell ref="AJ109:AQ109"/>
    <mergeCell ref="AR109:AV109"/>
    <mergeCell ref="AW109:BC109"/>
    <mergeCell ref="BD109:BJ109"/>
    <mergeCell ref="BK109:BQ109"/>
    <mergeCell ref="BR109:BX109"/>
    <mergeCell ref="A111:BX111"/>
    <mergeCell ref="A112:BX112"/>
    <mergeCell ref="A113:BX113"/>
    <mergeCell ref="A114:BX114"/>
    <mergeCell ref="A115:BX115"/>
    <mergeCell ref="A116:BX116"/>
    <mergeCell ref="A117:BX117"/>
    <mergeCell ref="A118:BX118"/>
    <mergeCell ref="A119:BX119"/>
  </mergeCells>
  <printOptions headings="false" gridLines="false" gridLinesSet="true" horizontalCentered="true" verticalCentered="false"/>
  <pageMargins left="0.39375" right="0.39375" top="0.39375" bottom="0.39375"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rowBreaks count="2" manualBreakCount="2">
    <brk id="46" man="true" max="16383" min="0"/>
    <brk id="101" man="true" max="16383" min="0"/>
  </rowBreaks>
</worksheet>
</file>

<file path=xl/worksheets/sheet2.xml><?xml version="1.0" encoding="utf-8"?>
<worksheet xmlns="http://schemas.openxmlformats.org/spreadsheetml/2006/main" xmlns:r="http://schemas.openxmlformats.org/officeDocument/2006/relationships">
  <sheetPr filterMode="false">
    <pageSetUpPr fitToPage="false"/>
  </sheetPr>
  <dimension ref="A1:DD79"/>
  <sheetViews>
    <sheetView windowProtection="false" showFormulas="false" showGridLines="false" showRowColHeaders="true" showZeros="true" rightToLeft="false" tabSelected="false" showOutlineSymbols="true" defaultGridColor="true" view="pageBreakPreview" topLeftCell="A33" colorId="64" zoomScale="100" zoomScaleNormal="100" zoomScalePageLayoutView="100" workbookViewId="0">
      <selection pane="topLeft" activeCell="E61" activeCellId="0" sqref="E61"/>
    </sheetView>
  </sheetViews>
  <sheetFormatPr defaultRowHeight="15.75"/>
  <cols>
    <col collapsed="false" hidden="false" max="33" min="33" style="0" width="2.85795454545455"/>
    <col collapsed="false" hidden="false" max="43" min="43" style="0" width="3.46022727272727"/>
    <col collapsed="false" hidden="false" max="44" min="44" style="0" width="5.11363636363636"/>
    <col collapsed="false" hidden="false" max="49" min="49" style="0" width="5.11363636363636"/>
    <col collapsed="false" hidden="false" max="56" min="56" style="0" width="5.11363636363636"/>
    <col collapsed="false" hidden="false" max="63" min="63" style="0" width="5.11363636363636"/>
    <col collapsed="false" hidden="false" max="79" min="79" style="50" width="35.9318181818182"/>
    <col collapsed="false" hidden="false" max="82" min="80" style="2" width="9.61931818181818"/>
  </cols>
  <sheetData>
    <row r="1" customFormat="false" ht="15.75" hidden="false" customHeight="true" outlineLevel="0" collapsed="false">
      <c r="A1" s="140" t="s">
        <v>262</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row>
    <row r="2" customFormat="false" ht="6" hidden="true" customHeight="true" outlineLevel="0" collapsed="false">
      <c r="A2" s="141"/>
      <c r="B2" s="141"/>
      <c r="C2" s="141"/>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row>
    <row r="3" s="39" customFormat="true" ht="14.25" hidden="true" customHeight="true" outlineLevel="0" collapsed="false">
      <c r="A3" s="142" t="s">
        <v>263</v>
      </c>
      <c r="B3" s="142"/>
      <c r="C3" s="142"/>
      <c r="D3" s="143" t="s">
        <v>43</v>
      </c>
      <c r="E3" s="143"/>
      <c r="F3" s="143"/>
      <c r="G3" s="143"/>
      <c r="H3" s="143"/>
      <c r="I3" s="143"/>
      <c r="J3" s="143"/>
      <c r="K3" s="143"/>
      <c r="L3" s="143"/>
      <c r="M3" s="143"/>
      <c r="N3" s="143"/>
      <c r="O3" s="143"/>
      <c r="P3" s="143"/>
      <c r="Q3" s="143"/>
      <c r="R3" s="143"/>
      <c r="S3" s="143"/>
      <c r="T3" s="143"/>
      <c r="U3" s="143"/>
      <c r="V3" s="143"/>
      <c r="W3" s="143"/>
      <c r="X3" s="143"/>
      <c r="Y3" s="143"/>
      <c r="Z3" s="143"/>
      <c r="AA3" s="143"/>
      <c r="AB3" s="142" t="s">
        <v>264</v>
      </c>
      <c r="AC3" s="142"/>
      <c r="AD3" s="142"/>
      <c r="AE3" s="142"/>
      <c r="AF3" s="142" t="s">
        <v>265</v>
      </c>
      <c r="AG3" s="142"/>
      <c r="AH3" s="142"/>
      <c r="AI3" s="142"/>
      <c r="AJ3" s="142" t="s">
        <v>266</v>
      </c>
      <c r="AK3" s="142"/>
      <c r="AL3" s="142"/>
      <c r="AM3" s="142"/>
      <c r="AN3" s="142"/>
      <c r="AO3" s="142"/>
      <c r="AP3" s="142"/>
      <c r="AQ3" s="142" t="s">
        <v>267</v>
      </c>
      <c r="AR3" s="142"/>
      <c r="AS3" s="142"/>
      <c r="AT3" s="142"/>
      <c r="AU3" s="142"/>
      <c r="AV3" s="142"/>
      <c r="AW3" s="143" t="s">
        <v>47</v>
      </c>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CA3" s="50"/>
      <c r="CB3" s="40"/>
      <c r="CC3" s="40"/>
      <c r="CD3" s="40"/>
    </row>
    <row r="4" customFormat="false" ht="14.1" hidden="true" customHeight="true" outlineLevel="0" collapsed="false">
      <c r="A4" s="142"/>
      <c r="B4" s="142"/>
      <c r="C4" s="142"/>
      <c r="D4" s="143"/>
      <c r="E4" s="143"/>
      <c r="F4" s="143"/>
      <c r="G4" s="143"/>
      <c r="H4" s="143"/>
      <c r="I4" s="143"/>
      <c r="J4" s="143"/>
      <c r="K4" s="143"/>
      <c r="L4" s="143"/>
      <c r="M4" s="143"/>
      <c r="N4" s="143"/>
      <c r="O4" s="143"/>
      <c r="P4" s="143"/>
      <c r="Q4" s="143"/>
      <c r="R4" s="143"/>
      <c r="S4" s="143"/>
      <c r="T4" s="143"/>
      <c r="U4" s="143"/>
      <c r="V4" s="143"/>
      <c r="W4" s="143"/>
      <c r="X4" s="143"/>
      <c r="Y4" s="143"/>
      <c r="Z4" s="143"/>
      <c r="AA4" s="143"/>
      <c r="AB4" s="142"/>
      <c r="AC4" s="142"/>
      <c r="AD4" s="142"/>
      <c r="AE4" s="142"/>
      <c r="AF4" s="142"/>
      <c r="AG4" s="142"/>
      <c r="AH4" s="142"/>
      <c r="AI4" s="142"/>
      <c r="AJ4" s="142"/>
      <c r="AK4" s="142"/>
      <c r="AL4" s="142"/>
      <c r="AM4" s="142"/>
      <c r="AN4" s="142"/>
      <c r="AO4" s="142"/>
      <c r="AP4" s="142"/>
      <c r="AQ4" s="142"/>
      <c r="AR4" s="142"/>
      <c r="AS4" s="142"/>
      <c r="AT4" s="142"/>
      <c r="AU4" s="142"/>
      <c r="AV4" s="142"/>
      <c r="AW4" s="144" t="s">
        <v>48</v>
      </c>
      <c r="AX4" s="144"/>
      <c r="AY4" s="144"/>
      <c r="AZ4" s="145"/>
      <c r="BA4" s="145"/>
      <c r="BB4" s="146" t="s">
        <v>14</v>
      </c>
      <c r="BC4" s="146"/>
      <c r="BD4" s="144" t="s">
        <v>48</v>
      </c>
      <c r="BE4" s="144"/>
      <c r="BF4" s="144"/>
      <c r="BG4" s="145"/>
      <c r="BH4" s="145"/>
      <c r="BI4" s="146" t="s">
        <v>14</v>
      </c>
      <c r="BJ4" s="146"/>
      <c r="BK4" s="144" t="s">
        <v>48</v>
      </c>
      <c r="BL4" s="144"/>
      <c r="BM4" s="144"/>
      <c r="BN4" s="145"/>
      <c r="BO4" s="145"/>
      <c r="BP4" s="146" t="s">
        <v>14</v>
      </c>
      <c r="BQ4" s="146"/>
      <c r="BR4" s="142" t="s">
        <v>50</v>
      </c>
      <c r="BS4" s="142"/>
      <c r="BT4" s="142"/>
      <c r="BU4" s="142"/>
      <c r="BV4" s="142"/>
      <c r="BW4" s="142"/>
      <c r="BX4" s="142"/>
      <c r="CB4" s="40"/>
      <c r="CC4" s="40"/>
      <c r="CD4" s="40"/>
    </row>
    <row r="5" customFormat="false" ht="63" hidden="false" customHeight="true" outlineLevel="0" collapsed="false">
      <c r="A5" s="142"/>
      <c r="B5" s="142"/>
      <c r="C5" s="142"/>
      <c r="D5" s="143"/>
      <c r="E5" s="143"/>
      <c r="F5" s="143"/>
      <c r="G5" s="143"/>
      <c r="H5" s="143"/>
      <c r="I5" s="143"/>
      <c r="J5" s="143"/>
      <c r="K5" s="143"/>
      <c r="L5" s="143"/>
      <c r="M5" s="143"/>
      <c r="N5" s="143"/>
      <c r="O5" s="143"/>
      <c r="P5" s="143"/>
      <c r="Q5" s="143"/>
      <c r="R5" s="143"/>
      <c r="S5" s="143"/>
      <c r="T5" s="143"/>
      <c r="U5" s="143"/>
      <c r="V5" s="143"/>
      <c r="W5" s="143"/>
      <c r="X5" s="143"/>
      <c r="Y5" s="143"/>
      <c r="Z5" s="143"/>
      <c r="AA5" s="143"/>
      <c r="AB5" s="142"/>
      <c r="AC5" s="142"/>
      <c r="AD5" s="142"/>
      <c r="AE5" s="142"/>
      <c r="AF5" s="142"/>
      <c r="AG5" s="142"/>
      <c r="AH5" s="142"/>
      <c r="AI5" s="142"/>
      <c r="AJ5" s="142"/>
      <c r="AK5" s="142"/>
      <c r="AL5" s="142"/>
      <c r="AM5" s="142"/>
      <c r="AN5" s="142"/>
      <c r="AO5" s="142"/>
      <c r="AP5" s="142"/>
      <c r="AQ5" s="142"/>
      <c r="AR5" s="142"/>
      <c r="AS5" s="142"/>
      <c r="AT5" s="142"/>
      <c r="AU5" s="142"/>
      <c r="AV5" s="142"/>
      <c r="AW5" s="142" t="s">
        <v>268</v>
      </c>
      <c r="AX5" s="142"/>
      <c r="AY5" s="142"/>
      <c r="AZ5" s="142"/>
      <c r="BA5" s="142"/>
      <c r="BB5" s="142"/>
      <c r="BC5" s="142"/>
      <c r="BD5" s="142" t="s">
        <v>269</v>
      </c>
      <c r="BE5" s="142"/>
      <c r="BF5" s="142"/>
      <c r="BG5" s="142"/>
      <c r="BH5" s="142"/>
      <c r="BI5" s="142"/>
      <c r="BJ5" s="142"/>
      <c r="BK5" s="142" t="s">
        <v>270</v>
      </c>
      <c r="BL5" s="142"/>
      <c r="BM5" s="142"/>
      <c r="BN5" s="142"/>
      <c r="BO5" s="142"/>
      <c r="BP5" s="142"/>
      <c r="BQ5" s="142"/>
      <c r="BR5" s="142"/>
      <c r="BS5" s="142"/>
      <c r="BT5" s="142"/>
      <c r="BU5" s="142"/>
      <c r="BV5" s="142"/>
      <c r="BW5" s="142"/>
      <c r="BX5" s="142"/>
      <c r="CB5" s="40"/>
      <c r="CC5" s="40"/>
      <c r="CD5" s="40"/>
    </row>
    <row r="6" customFormat="false" ht="12.75" hidden="false" customHeight="true" outlineLevel="0" collapsed="false">
      <c r="A6" s="147" t="n">
        <v>1</v>
      </c>
      <c r="B6" s="147"/>
      <c r="C6" s="147"/>
      <c r="D6" s="147" t="n">
        <v>2</v>
      </c>
      <c r="E6" s="147"/>
      <c r="F6" s="147"/>
      <c r="G6" s="147"/>
      <c r="H6" s="147"/>
      <c r="I6" s="147"/>
      <c r="J6" s="147"/>
      <c r="K6" s="147"/>
      <c r="L6" s="147"/>
      <c r="M6" s="147"/>
      <c r="N6" s="147"/>
      <c r="O6" s="147"/>
      <c r="P6" s="147"/>
      <c r="Q6" s="147"/>
      <c r="R6" s="147"/>
      <c r="S6" s="147"/>
      <c r="T6" s="147"/>
      <c r="U6" s="147"/>
      <c r="V6" s="147"/>
      <c r="W6" s="147"/>
      <c r="X6" s="147"/>
      <c r="Y6" s="147"/>
      <c r="Z6" s="147"/>
      <c r="AA6" s="147"/>
      <c r="AB6" s="147" t="n">
        <v>3</v>
      </c>
      <c r="AC6" s="147"/>
      <c r="AD6" s="147"/>
      <c r="AE6" s="147"/>
      <c r="AF6" s="147" t="n">
        <v>4</v>
      </c>
      <c r="AG6" s="147"/>
      <c r="AH6" s="147"/>
      <c r="AI6" s="147"/>
      <c r="AJ6" s="148" t="s">
        <v>271</v>
      </c>
      <c r="AK6" s="148"/>
      <c r="AL6" s="148"/>
      <c r="AM6" s="148"/>
      <c r="AN6" s="148"/>
      <c r="AO6" s="148"/>
      <c r="AP6" s="148"/>
      <c r="AQ6" s="148" t="s">
        <v>272</v>
      </c>
      <c r="AR6" s="148"/>
      <c r="AS6" s="148"/>
      <c r="AT6" s="148"/>
      <c r="AU6" s="148"/>
      <c r="AV6" s="148"/>
      <c r="AW6" s="147" t="n">
        <v>5</v>
      </c>
      <c r="AX6" s="147"/>
      <c r="AY6" s="147"/>
      <c r="AZ6" s="147"/>
      <c r="BA6" s="147"/>
      <c r="BB6" s="147"/>
      <c r="BC6" s="147"/>
      <c r="BD6" s="149" t="n">
        <v>6</v>
      </c>
      <c r="BE6" s="149"/>
      <c r="BF6" s="149"/>
      <c r="BG6" s="149"/>
      <c r="BH6" s="149"/>
      <c r="BI6" s="149"/>
      <c r="BJ6" s="149"/>
      <c r="BK6" s="149" t="n">
        <v>7</v>
      </c>
      <c r="BL6" s="149"/>
      <c r="BM6" s="149"/>
      <c r="BN6" s="149"/>
      <c r="BO6" s="149"/>
      <c r="BP6" s="149"/>
      <c r="BQ6" s="149"/>
      <c r="BR6" s="149" t="n">
        <v>8</v>
      </c>
      <c r="BS6" s="149"/>
      <c r="BT6" s="149"/>
      <c r="BU6" s="149"/>
      <c r="BV6" s="149"/>
      <c r="BW6" s="149"/>
      <c r="BX6" s="149"/>
      <c r="BY6" s="150"/>
      <c r="BZ6" s="150"/>
      <c r="CA6" s="151"/>
      <c r="CB6" s="40"/>
      <c r="CC6" s="40"/>
      <c r="CD6" s="40"/>
    </row>
    <row r="7" customFormat="false" ht="12.95" hidden="false" customHeight="true" outlineLevel="0" collapsed="false">
      <c r="A7" s="152" t="n">
        <v>1</v>
      </c>
      <c r="B7" s="152"/>
      <c r="C7" s="152"/>
      <c r="D7" s="153" t="s">
        <v>273</v>
      </c>
      <c r="E7" s="153"/>
      <c r="F7" s="153"/>
      <c r="G7" s="153"/>
      <c r="H7" s="153"/>
      <c r="I7" s="153"/>
      <c r="J7" s="153"/>
      <c r="K7" s="153"/>
      <c r="L7" s="153"/>
      <c r="M7" s="153"/>
      <c r="N7" s="153"/>
      <c r="O7" s="153"/>
      <c r="P7" s="153"/>
      <c r="Q7" s="153"/>
      <c r="R7" s="153"/>
      <c r="S7" s="153"/>
      <c r="T7" s="153"/>
      <c r="U7" s="153"/>
      <c r="V7" s="153"/>
      <c r="W7" s="153"/>
      <c r="X7" s="153"/>
      <c r="Y7" s="153"/>
      <c r="Z7" s="153"/>
      <c r="AA7" s="153"/>
      <c r="AB7" s="152" t="n">
        <v>26000</v>
      </c>
      <c r="AC7" s="152"/>
      <c r="AD7" s="152"/>
      <c r="AE7" s="152"/>
      <c r="AF7" s="147" t="s">
        <v>58</v>
      </c>
      <c r="AG7" s="147"/>
      <c r="AH7" s="147"/>
      <c r="AI7" s="147"/>
      <c r="AJ7" s="154"/>
      <c r="AK7" s="154"/>
      <c r="AL7" s="154"/>
      <c r="AM7" s="154"/>
      <c r="AN7" s="154"/>
      <c r="AO7" s="154"/>
      <c r="AP7" s="154"/>
      <c r="AQ7" s="154"/>
      <c r="AR7" s="154"/>
      <c r="AS7" s="154"/>
      <c r="AT7" s="154"/>
      <c r="AU7" s="154"/>
      <c r="AV7" s="154"/>
      <c r="AW7" s="155" t="n">
        <f aca="false">Раздел1!AW93</f>
        <v>1932718.51</v>
      </c>
      <c r="AX7" s="155"/>
      <c r="AY7" s="155"/>
      <c r="AZ7" s="155"/>
      <c r="BA7" s="155"/>
      <c r="BB7" s="155"/>
      <c r="BC7" s="155"/>
      <c r="BD7" s="155" t="n">
        <f aca="false">Раздел1!BD93</f>
        <v>1523600</v>
      </c>
      <c r="BE7" s="155"/>
      <c r="BF7" s="155"/>
      <c r="BG7" s="155"/>
      <c r="BH7" s="155"/>
      <c r="BI7" s="155"/>
      <c r="BJ7" s="155"/>
      <c r="BK7" s="155" t="n">
        <f aca="false">Раздел1!BK93</f>
        <v>1434200</v>
      </c>
      <c r="BL7" s="155"/>
      <c r="BM7" s="155"/>
      <c r="BN7" s="155"/>
      <c r="BO7" s="155"/>
      <c r="BP7" s="155"/>
      <c r="BQ7" s="155"/>
      <c r="BR7" s="156"/>
      <c r="BS7" s="156"/>
      <c r="BT7" s="156"/>
      <c r="BU7" s="156"/>
      <c r="BV7" s="156"/>
      <c r="BW7" s="156"/>
      <c r="BX7" s="156"/>
      <c r="BY7" s="150"/>
      <c r="BZ7" s="150"/>
      <c r="CA7" s="151"/>
      <c r="CB7" s="40"/>
      <c r="CC7" s="40"/>
      <c r="CD7" s="40"/>
    </row>
    <row r="8" customFormat="false" ht="156.95" hidden="false" customHeight="true" outlineLevel="0" collapsed="false">
      <c r="A8" s="157" t="s">
        <v>274</v>
      </c>
      <c r="B8" s="157"/>
      <c r="C8" s="157"/>
      <c r="D8" s="158" t="s">
        <v>275</v>
      </c>
      <c r="E8" s="158"/>
      <c r="F8" s="158"/>
      <c r="G8" s="158"/>
      <c r="H8" s="158"/>
      <c r="I8" s="158"/>
      <c r="J8" s="158"/>
      <c r="K8" s="158"/>
      <c r="L8" s="158"/>
      <c r="M8" s="158"/>
      <c r="N8" s="158"/>
      <c r="O8" s="158"/>
      <c r="P8" s="158"/>
      <c r="Q8" s="158"/>
      <c r="R8" s="158"/>
      <c r="S8" s="158"/>
      <c r="T8" s="158"/>
      <c r="U8" s="158"/>
      <c r="V8" s="158"/>
      <c r="W8" s="158"/>
      <c r="X8" s="158"/>
      <c r="Y8" s="158"/>
      <c r="Z8" s="158"/>
      <c r="AA8" s="158"/>
      <c r="AB8" s="159" t="n">
        <v>26100</v>
      </c>
      <c r="AC8" s="159"/>
      <c r="AD8" s="159"/>
      <c r="AE8" s="159"/>
      <c r="AF8" s="147" t="s">
        <v>58</v>
      </c>
      <c r="AG8" s="147"/>
      <c r="AH8" s="147"/>
      <c r="AI8" s="147"/>
      <c r="AJ8" s="154"/>
      <c r="AK8" s="154"/>
      <c r="AL8" s="154"/>
      <c r="AM8" s="154"/>
      <c r="AN8" s="154"/>
      <c r="AO8" s="154"/>
      <c r="AP8" s="154"/>
      <c r="AQ8" s="154"/>
      <c r="AR8" s="154"/>
      <c r="AS8" s="154"/>
      <c r="AT8" s="154"/>
      <c r="AU8" s="154"/>
      <c r="AV8" s="154"/>
      <c r="AW8" s="160"/>
      <c r="AX8" s="160"/>
      <c r="AY8" s="160"/>
      <c r="AZ8" s="160"/>
      <c r="BA8" s="160"/>
      <c r="BB8" s="160"/>
      <c r="BC8" s="160"/>
      <c r="BD8" s="161"/>
      <c r="BE8" s="161"/>
      <c r="BF8" s="161"/>
      <c r="BG8" s="161"/>
      <c r="BH8" s="161"/>
      <c r="BI8" s="161"/>
      <c r="BJ8" s="161"/>
      <c r="BK8" s="161"/>
      <c r="BL8" s="161"/>
      <c r="BM8" s="161"/>
      <c r="BN8" s="161"/>
      <c r="BO8" s="161"/>
      <c r="BP8" s="161"/>
      <c r="BQ8" s="161"/>
      <c r="BR8" s="162"/>
      <c r="BS8" s="162"/>
      <c r="BT8" s="162"/>
      <c r="BU8" s="162"/>
      <c r="BV8" s="162"/>
      <c r="BW8" s="162"/>
      <c r="BX8" s="162"/>
      <c r="BY8" s="150"/>
      <c r="BZ8" s="150"/>
      <c r="CA8" s="151"/>
      <c r="CB8" s="40"/>
      <c r="CC8" s="40"/>
      <c r="CD8" s="40"/>
    </row>
    <row r="9" s="166" customFormat="true" ht="45.95" hidden="false" customHeight="true" outlineLevel="0" collapsed="false">
      <c r="A9" s="157" t="s">
        <v>276</v>
      </c>
      <c r="B9" s="157"/>
      <c r="C9" s="157"/>
      <c r="D9" s="163" t="s">
        <v>277</v>
      </c>
      <c r="E9" s="163"/>
      <c r="F9" s="163"/>
      <c r="G9" s="163"/>
      <c r="H9" s="163"/>
      <c r="I9" s="163"/>
      <c r="J9" s="163"/>
      <c r="K9" s="163"/>
      <c r="L9" s="163"/>
      <c r="M9" s="163"/>
      <c r="N9" s="163"/>
      <c r="O9" s="163"/>
      <c r="P9" s="163"/>
      <c r="Q9" s="163"/>
      <c r="R9" s="163"/>
      <c r="S9" s="163"/>
      <c r="T9" s="163"/>
      <c r="U9" s="163"/>
      <c r="V9" s="163"/>
      <c r="W9" s="163"/>
      <c r="X9" s="163"/>
      <c r="Y9" s="163"/>
      <c r="Z9" s="163"/>
      <c r="AA9" s="163"/>
      <c r="AB9" s="159" t="n">
        <v>26200</v>
      </c>
      <c r="AC9" s="159"/>
      <c r="AD9" s="159"/>
      <c r="AE9" s="159"/>
      <c r="AF9" s="147" t="s">
        <v>58</v>
      </c>
      <c r="AG9" s="147"/>
      <c r="AH9" s="147"/>
      <c r="AI9" s="147"/>
      <c r="AJ9" s="154"/>
      <c r="AK9" s="154"/>
      <c r="AL9" s="154"/>
      <c r="AM9" s="154"/>
      <c r="AN9" s="154"/>
      <c r="AO9" s="154"/>
      <c r="AP9" s="154"/>
      <c r="AQ9" s="154"/>
      <c r="AR9" s="154"/>
      <c r="AS9" s="154"/>
      <c r="AT9" s="154"/>
      <c r="AU9" s="154"/>
      <c r="AV9" s="154"/>
      <c r="AW9" s="160"/>
      <c r="AX9" s="160"/>
      <c r="AY9" s="160"/>
      <c r="AZ9" s="160"/>
      <c r="BA9" s="160"/>
      <c r="BB9" s="160"/>
      <c r="BC9" s="160"/>
      <c r="BD9" s="161"/>
      <c r="BE9" s="161"/>
      <c r="BF9" s="161"/>
      <c r="BG9" s="161"/>
      <c r="BH9" s="161"/>
      <c r="BI9" s="161"/>
      <c r="BJ9" s="161"/>
      <c r="BK9" s="161"/>
      <c r="BL9" s="161"/>
      <c r="BM9" s="161"/>
      <c r="BN9" s="161"/>
      <c r="BO9" s="161"/>
      <c r="BP9" s="161"/>
      <c r="BQ9" s="161"/>
      <c r="BR9" s="162"/>
      <c r="BS9" s="162"/>
      <c r="BT9" s="162"/>
      <c r="BU9" s="162"/>
      <c r="BV9" s="162"/>
      <c r="BW9" s="162"/>
      <c r="BX9" s="162"/>
      <c r="BY9" s="164"/>
      <c r="BZ9" s="164"/>
      <c r="CA9" s="151"/>
      <c r="CB9" s="165"/>
      <c r="CC9" s="165"/>
      <c r="CD9" s="165"/>
    </row>
    <row r="10" customFormat="false" ht="45.95" hidden="false" customHeight="true" outlineLevel="0" collapsed="false">
      <c r="A10" s="167" t="s">
        <v>278</v>
      </c>
      <c r="B10" s="167"/>
      <c r="C10" s="167"/>
      <c r="D10" s="163" t="s">
        <v>279</v>
      </c>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59" t="n">
        <v>26300</v>
      </c>
      <c r="AC10" s="159"/>
      <c r="AD10" s="159"/>
      <c r="AE10" s="159"/>
      <c r="AF10" s="147" t="s">
        <v>58</v>
      </c>
      <c r="AG10" s="147"/>
      <c r="AH10" s="147"/>
      <c r="AI10" s="147"/>
      <c r="AJ10" s="154"/>
      <c r="AK10" s="154"/>
      <c r="AL10" s="154"/>
      <c r="AM10" s="154"/>
      <c r="AN10" s="154"/>
      <c r="AO10" s="154"/>
      <c r="AP10" s="154"/>
      <c r="AQ10" s="154"/>
      <c r="AR10" s="154"/>
      <c r="AS10" s="154"/>
      <c r="AT10" s="154"/>
      <c r="AU10" s="154"/>
      <c r="AV10" s="154"/>
      <c r="AW10" s="155" t="n">
        <f aca="false">AW11</f>
        <v>71360.6</v>
      </c>
      <c r="AX10" s="155"/>
      <c r="AY10" s="155"/>
      <c r="AZ10" s="155"/>
      <c r="BA10" s="155"/>
      <c r="BB10" s="155"/>
      <c r="BC10" s="155"/>
      <c r="BD10" s="155" t="n">
        <f aca="false">BD11</f>
        <v>0</v>
      </c>
      <c r="BE10" s="155"/>
      <c r="BF10" s="155"/>
      <c r="BG10" s="155"/>
      <c r="BH10" s="155"/>
      <c r="BI10" s="155"/>
      <c r="BJ10" s="155"/>
      <c r="BK10" s="155" t="n">
        <f aca="false">BK11</f>
        <v>0</v>
      </c>
      <c r="BL10" s="155"/>
      <c r="BM10" s="155"/>
      <c r="BN10" s="155"/>
      <c r="BO10" s="155"/>
      <c r="BP10" s="155"/>
      <c r="BQ10" s="155"/>
      <c r="BR10" s="162"/>
      <c r="BS10" s="162"/>
      <c r="BT10" s="162"/>
      <c r="BU10" s="162"/>
      <c r="BV10" s="162"/>
      <c r="BW10" s="162"/>
      <c r="BX10" s="162"/>
      <c r="BY10" s="164"/>
      <c r="BZ10" s="164"/>
      <c r="CA10" s="151" t="s">
        <v>280</v>
      </c>
      <c r="CB10" s="165"/>
      <c r="CC10" s="165"/>
      <c r="CD10" s="165"/>
    </row>
    <row r="11" s="39" customFormat="true" ht="23.1" hidden="false" customHeight="true" outlineLevel="0" collapsed="false">
      <c r="A11" s="167" t="s">
        <v>281</v>
      </c>
      <c r="B11" s="167"/>
      <c r="C11" s="167"/>
      <c r="D11" s="163" t="s">
        <v>282</v>
      </c>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59" t="n">
        <v>26310</v>
      </c>
      <c r="AC11" s="159"/>
      <c r="AD11" s="159"/>
      <c r="AE11" s="159"/>
      <c r="AF11" s="147" t="s">
        <v>58</v>
      </c>
      <c r="AG11" s="147"/>
      <c r="AH11" s="147"/>
      <c r="AI11" s="147"/>
      <c r="AJ11" s="154" t="s">
        <v>58</v>
      </c>
      <c r="AK11" s="154"/>
      <c r="AL11" s="154"/>
      <c r="AM11" s="154"/>
      <c r="AN11" s="154"/>
      <c r="AO11" s="154"/>
      <c r="AP11" s="154"/>
      <c r="AQ11" s="154"/>
      <c r="AR11" s="154"/>
      <c r="AS11" s="154"/>
      <c r="AT11" s="154"/>
      <c r="AU11" s="154"/>
      <c r="AV11" s="154"/>
      <c r="AW11" s="168" t="n">
        <f aca="false">AW13</f>
        <v>71360.6</v>
      </c>
      <c r="AX11" s="168"/>
      <c r="AY11" s="168"/>
      <c r="AZ11" s="168"/>
      <c r="BA11" s="168"/>
      <c r="BB11" s="168"/>
      <c r="BC11" s="168"/>
      <c r="BD11" s="168" t="n">
        <f aca="false">BD13</f>
        <v>0</v>
      </c>
      <c r="BE11" s="168"/>
      <c r="BF11" s="168"/>
      <c r="BG11" s="168"/>
      <c r="BH11" s="168"/>
      <c r="BI11" s="168"/>
      <c r="BJ11" s="168"/>
      <c r="BK11" s="168" t="n">
        <f aca="false">BK13</f>
        <v>0</v>
      </c>
      <c r="BL11" s="168"/>
      <c r="BM11" s="168"/>
      <c r="BN11" s="168"/>
      <c r="BO11" s="168"/>
      <c r="BP11" s="168"/>
      <c r="BQ11" s="168"/>
      <c r="BR11" s="162"/>
      <c r="BS11" s="162"/>
      <c r="BT11" s="162"/>
      <c r="BU11" s="162"/>
      <c r="BV11" s="162"/>
      <c r="BW11" s="162"/>
      <c r="BX11" s="162"/>
      <c r="BY11" s="150"/>
      <c r="BZ11" s="150"/>
      <c r="CA11" s="151" t="s">
        <v>280</v>
      </c>
      <c r="CB11" s="40"/>
      <c r="CC11" s="40"/>
      <c r="CD11" s="40"/>
    </row>
    <row r="12" customFormat="false" ht="12.95" hidden="false" customHeight="true" outlineLevel="0" collapsed="false">
      <c r="A12" s="167"/>
      <c r="B12" s="167"/>
      <c r="C12" s="167"/>
      <c r="D12" s="169" t="s">
        <v>283</v>
      </c>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70"/>
      <c r="AC12" s="170"/>
      <c r="AD12" s="170"/>
      <c r="AE12" s="170"/>
      <c r="AF12" s="157"/>
      <c r="AG12" s="157"/>
      <c r="AH12" s="157"/>
      <c r="AI12" s="157"/>
      <c r="AJ12" s="171"/>
      <c r="AK12" s="171"/>
      <c r="AL12" s="171"/>
      <c r="AM12" s="171"/>
      <c r="AN12" s="171"/>
      <c r="AO12" s="171"/>
      <c r="AP12" s="171"/>
      <c r="AQ12" s="171"/>
      <c r="AR12" s="171"/>
      <c r="AS12" s="171"/>
      <c r="AT12" s="171"/>
      <c r="AU12" s="171"/>
      <c r="AV12" s="171"/>
      <c r="AW12" s="172"/>
      <c r="AX12" s="172"/>
      <c r="AY12" s="172"/>
      <c r="AZ12" s="172"/>
      <c r="BA12" s="172"/>
      <c r="BB12" s="172"/>
      <c r="BC12" s="172"/>
      <c r="BD12" s="173"/>
      <c r="BE12" s="173"/>
      <c r="BF12" s="173"/>
      <c r="BG12" s="173"/>
      <c r="BH12" s="173"/>
      <c r="BI12" s="173"/>
      <c r="BJ12" s="173"/>
      <c r="BK12" s="173"/>
      <c r="BL12" s="173"/>
      <c r="BM12" s="173"/>
      <c r="BN12" s="173"/>
      <c r="BO12" s="173"/>
      <c r="BP12" s="173"/>
      <c r="BQ12" s="173"/>
      <c r="BR12" s="174"/>
      <c r="BS12" s="174"/>
      <c r="BT12" s="174"/>
      <c r="BU12" s="174"/>
      <c r="BV12" s="174"/>
      <c r="BW12" s="174"/>
      <c r="BX12" s="174"/>
      <c r="BY12" s="150"/>
      <c r="BZ12" s="150"/>
      <c r="CA12" s="151"/>
      <c r="CB12" s="40"/>
      <c r="CC12" s="40"/>
      <c r="CD12" s="40"/>
    </row>
    <row r="13" customFormat="false" ht="38.25" hidden="false" customHeight="true" outlineLevel="0" collapsed="false">
      <c r="A13" s="175"/>
      <c r="B13" s="175"/>
      <c r="C13" s="175"/>
      <c r="D13" s="176" t="s">
        <v>284</v>
      </c>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7" t="s">
        <v>285</v>
      </c>
      <c r="AC13" s="177"/>
      <c r="AD13" s="177"/>
      <c r="AE13" s="177"/>
      <c r="AF13" s="178"/>
      <c r="AG13" s="178"/>
      <c r="AH13" s="178"/>
      <c r="AI13" s="178"/>
      <c r="AJ13" s="179"/>
      <c r="AK13" s="179"/>
      <c r="AL13" s="179"/>
      <c r="AM13" s="179"/>
      <c r="AN13" s="179"/>
      <c r="AO13" s="179"/>
      <c r="AP13" s="179"/>
      <c r="AQ13" s="179"/>
      <c r="AR13" s="179"/>
      <c r="AS13" s="179"/>
      <c r="AT13" s="179"/>
      <c r="AU13" s="179"/>
      <c r="AV13" s="179"/>
      <c r="AW13" s="180" t="n">
        <v>71360.6</v>
      </c>
      <c r="AX13" s="180"/>
      <c r="AY13" s="180"/>
      <c r="AZ13" s="180"/>
      <c r="BA13" s="180"/>
      <c r="BB13" s="180"/>
      <c r="BC13" s="180"/>
      <c r="BD13" s="180" t="n">
        <v>0</v>
      </c>
      <c r="BE13" s="180"/>
      <c r="BF13" s="180"/>
      <c r="BG13" s="180"/>
      <c r="BH13" s="180"/>
      <c r="BI13" s="180"/>
      <c r="BJ13" s="180"/>
      <c r="BK13" s="180" t="n">
        <v>0</v>
      </c>
      <c r="BL13" s="180"/>
      <c r="BM13" s="180"/>
      <c r="BN13" s="180"/>
      <c r="BO13" s="180"/>
      <c r="BP13" s="180"/>
      <c r="BQ13" s="180"/>
      <c r="BR13" s="181"/>
      <c r="BS13" s="181"/>
      <c r="BT13" s="181"/>
      <c r="BU13" s="181"/>
      <c r="BV13" s="181"/>
      <c r="BW13" s="181"/>
      <c r="BX13" s="181"/>
      <c r="BY13" s="150"/>
      <c r="BZ13" s="150"/>
      <c r="CA13" s="151"/>
      <c r="CB13" s="40"/>
      <c r="CC13" s="40"/>
      <c r="CD13" s="40"/>
    </row>
    <row r="14" customFormat="false" ht="18.75" hidden="true" customHeight="true" outlineLevel="0" collapsed="false">
      <c r="A14" s="175"/>
      <c r="B14" s="175"/>
      <c r="C14" s="175"/>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77" t="s">
        <v>286</v>
      </c>
      <c r="AC14" s="177"/>
      <c r="AD14" s="177"/>
      <c r="AE14" s="177"/>
      <c r="AF14" s="183"/>
      <c r="AG14" s="184"/>
      <c r="AH14" s="184"/>
      <c r="AI14" s="185"/>
      <c r="AJ14" s="154"/>
      <c r="AK14" s="154"/>
      <c r="AL14" s="154"/>
      <c r="AM14" s="154"/>
      <c r="AN14" s="154"/>
      <c r="AO14" s="154"/>
      <c r="AP14" s="154"/>
      <c r="AQ14" s="154"/>
      <c r="AR14" s="154"/>
      <c r="AS14" s="154"/>
      <c r="AT14" s="154"/>
      <c r="AU14" s="154"/>
      <c r="AV14" s="154"/>
      <c r="AW14" s="186"/>
      <c r="AX14" s="186"/>
      <c r="AY14" s="186"/>
      <c r="AZ14" s="186"/>
      <c r="BA14" s="186"/>
      <c r="BB14" s="186"/>
      <c r="BC14" s="186"/>
      <c r="BD14" s="186"/>
      <c r="BE14" s="186"/>
      <c r="BF14" s="186"/>
      <c r="BG14" s="186"/>
      <c r="BH14" s="186"/>
      <c r="BI14" s="186"/>
      <c r="BJ14" s="186"/>
      <c r="BK14" s="186"/>
      <c r="BL14" s="186"/>
      <c r="BM14" s="186"/>
      <c r="BN14" s="186"/>
      <c r="BO14" s="186"/>
      <c r="BP14" s="186"/>
      <c r="BQ14" s="186"/>
      <c r="BR14" s="187"/>
      <c r="BS14" s="188"/>
      <c r="BT14" s="188"/>
      <c r="BU14" s="188"/>
      <c r="BV14" s="188"/>
      <c r="BW14" s="188"/>
      <c r="BX14" s="189"/>
      <c r="BY14" s="150"/>
      <c r="BZ14" s="150"/>
      <c r="CA14" s="151"/>
      <c r="CB14" s="40"/>
      <c r="CC14" s="40"/>
      <c r="CD14" s="40"/>
    </row>
    <row r="15" customFormat="false" ht="16.5" hidden="true" customHeight="true" outlineLevel="0" collapsed="false">
      <c r="A15" s="190"/>
      <c r="B15" s="190"/>
      <c r="C15" s="190"/>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85" t="s">
        <v>287</v>
      </c>
      <c r="AC15" s="185"/>
      <c r="AD15" s="185"/>
      <c r="AE15" s="185"/>
      <c r="AF15" s="147"/>
      <c r="AG15" s="147"/>
      <c r="AH15" s="147"/>
      <c r="AI15" s="147"/>
      <c r="AJ15" s="154"/>
      <c r="AK15" s="154"/>
      <c r="AL15" s="154"/>
      <c r="AM15" s="154"/>
      <c r="AN15" s="154"/>
      <c r="AO15" s="154"/>
      <c r="AP15" s="154"/>
      <c r="AQ15" s="179"/>
      <c r="AR15" s="179"/>
      <c r="AS15" s="179"/>
      <c r="AT15" s="179"/>
      <c r="AU15" s="179"/>
      <c r="AV15" s="179"/>
      <c r="AW15" s="186"/>
      <c r="AX15" s="186"/>
      <c r="AY15" s="186"/>
      <c r="AZ15" s="186"/>
      <c r="BA15" s="186"/>
      <c r="BB15" s="186"/>
      <c r="BC15" s="186"/>
      <c r="BD15" s="186"/>
      <c r="BE15" s="186"/>
      <c r="BF15" s="186"/>
      <c r="BG15" s="186"/>
      <c r="BH15" s="186"/>
      <c r="BI15" s="186"/>
      <c r="BJ15" s="186"/>
      <c r="BK15" s="186"/>
      <c r="BL15" s="186"/>
      <c r="BM15" s="186"/>
      <c r="BN15" s="186"/>
      <c r="BO15" s="186"/>
      <c r="BP15" s="186"/>
      <c r="BQ15" s="186"/>
      <c r="BR15" s="192"/>
      <c r="BS15" s="192"/>
      <c r="BT15" s="192"/>
      <c r="BU15" s="192"/>
      <c r="BV15" s="192"/>
      <c r="BW15" s="192"/>
      <c r="BX15" s="192"/>
      <c r="BY15" s="150"/>
      <c r="BZ15" s="150"/>
      <c r="CA15" s="50" t="s">
        <v>288</v>
      </c>
      <c r="CB15" s="40"/>
      <c r="CC15" s="40"/>
      <c r="CD15" s="40"/>
    </row>
    <row r="16" customFormat="false" ht="12.95" hidden="true" customHeight="true" outlineLevel="0" collapsed="false">
      <c r="A16" s="167"/>
      <c r="B16" s="167"/>
      <c r="C16" s="167"/>
      <c r="D16" s="169" t="s">
        <v>289</v>
      </c>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70"/>
      <c r="AC16" s="170"/>
      <c r="AD16" s="170"/>
      <c r="AE16" s="170"/>
      <c r="AF16" s="157"/>
      <c r="AG16" s="157"/>
      <c r="AH16" s="157"/>
      <c r="AI16" s="157"/>
      <c r="AJ16" s="171"/>
      <c r="AK16" s="171"/>
      <c r="AL16" s="171"/>
      <c r="AM16" s="171"/>
      <c r="AN16" s="171"/>
      <c r="AO16" s="171"/>
      <c r="AP16" s="171"/>
      <c r="AQ16" s="171"/>
      <c r="AR16" s="171"/>
      <c r="AS16" s="171"/>
      <c r="AT16" s="171"/>
      <c r="AU16" s="171"/>
      <c r="AV16" s="171"/>
      <c r="AW16" s="172"/>
      <c r="AX16" s="172"/>
      <c r="AY16" s="172"/>
      <c r="AZ16" s="172"/>
      <c r="BA16" s="172"/>
      <c r="BB16" s="172"/>
      <c r="BC16" s="172"/>
      <c r="BD16" s="172"/>
      <c r="BE16" s="172"/>
      <c r="BF16" s="172"/>
      <c r="BG16" s="172"/>
      <c r="BH16" s="172"/>
      <c r="BI16" s="172"/>
      <c r="BJ16" s="172"/>
      <c r="BK16" s="172"/>
      <c r="BL16" s="172"/>
      <c r="BM16" s="172"/>
      <c r="BN16" s="172"/>
      <c r="BO16" s="172"/>
      <c r="BP16" s="172"/>
      <c r="BQ16" s="172"/>
      <c r="BR16" s="193"/>
      <c r="BS16" s="193"/>
      <c r="BT16" s="193"/>
      <c r="BU16" s="193"/>
      <c r="BV16" s="193"/>
      <c r="BW16" s="193"/>
      <c r="BX16" s="193"/>
      <c r="CB16" s="40"/>
      <c r="CC16" s="40"/>
      <c r="CD16" s="40"/>
    </row>
    <row r="17" customFormat="false" ht="12.95" hidden="true" customHeight="true" outlineLevel="0" collapsed="false">
      <c r="A17" s="190"/>
      <c r="B17" s="190"/>
      <c r="C17" s="190"/>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5"/>
      <c r="AC17" s="195"/>
      <c r="AD17" s="195"/>
      <c r="AE17" s="195"/>
      <c r="AF17" s="178"/>
      <c r="AG17" s="178"/>
      <c r="AH17" s="178"/>
      <c r="AI17" s="178"/>
      <c r="AJ17" s="179"/>
      <c r="AK17" s="179"/>
      <c r="AL17" s="179"/>
      <c r="AM17" s="179"/>
      <c r="AN17" s="179"/>
      <c r="AO17" s="179"/>
      <c r="AP17" s="179"/>
      <c r="AQ17" s="196"/>
      <c r="AR17" s="196"/>
      <c r="AS17" s="196"/>
      <c r="AT17" s="196"/>
      <c r="AU17" s="196"/>
      <c r="AV17" s="196"/>
      <c r="AW17" s="197"/>
      <c r="AX17" s="197"/>
      <c r="AY17" s="197"/>
      <c r="AZ17" s="197"/>
      <c r="BA17" s="197"/>
      <c r="BB17" s="197"/>
      <c r="BC17" s="197"/>
      <c r="BD17" s="198"/>
      <c r="BE17" s="198"/>
      <c r="BF17" s="198"/>
      <c r="BG17" s="198"/>
      <c r="BH17" s="198"/>
      <c r="BI17" s="198"/>
      <c r="BJ17" s="198"/>
      <c r="BK17" s="198"/>
      <c r="BL17" s="198"/>
      <c r="BM17" s="198"/>
      <c r="BN17" s="198"/>
      <c r="BO17" s="198"/>
      <c r="BP17" s="198"/>
      <c r="BQ17" s="198"/>
      <c r="BR17" s="199"/>
      <c r="BS17" s="199"/>
      <c r="BT17" s="199"/>
      <c r="BU17" s="199"/>
      <c r="BV17" s="199"/>
      <c r="BW17" s="199"/>
      <c r="BX17" s="199"/>
      <c r="CB17" s="40"/>
      <c r="CC17" s="40"/>
      <c r="CD17" s="40"/>
    </row>
    <row r="18" customFormat="false" ht="12.95" hidden="false" customHeight="true" outlineLevel="0" collapsed="false">
      <c r="A18" s="148" t="s">
        <v>290</v>
      </c>
      <c r="B18" s="148"/>
      <c r="C18" s="148"/>
      <c r="D18" s="163" t="s">
        <v>291</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59" t="n">
        <v>26320</v>
      </c>
      <c r="AC18" s="159"/>
      <c r="AD18" s="159"/>
      <c r="AE18" s="159"/>
      <c r="AF18" s="147" t="s">
        <v>58</v>
      </c>
      <c r="AG18" s="147"/>
      <c r="AH18" s="147"/>
      <c r="AI18" s="147"/>
      <c r="AJ18" s="200" t="s">
        <v>58</v>
      </c>
      <c r="AK18" s="200"/>
      <c r="AL18" s="200"/>
      <c r="AM18" s="200"/>
      <c r="AN18" s="200"/>
      <c r="AO18" s="200"/>
      <c r="AP18" s="200"/>
      <c r="AQ18" s="200"/>
      <c r="AR18" s="200"/>
      <c r="AS18" s="200"/>
      <c r="AT18" s="200"/>
      <c r="AU18" s="200"/>
      <c r="AV18" s="200"/>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2"/>
      <c r="BS18" s="162"/>
      <c r="BT18" s="162"/>
      <c r="BU18" s="162"/>
      <c r="BV18" s="162"/>
      <c r="BW18" s="162"/>
      <c r="BX18" s="162"/>
      <c r="CB18" s="40"/>
      <c r="CC18" s="40"/>
      <c r="CD18" s="40"/>
    </row>
    <row r="19" customFormat="false" ht="45.95" hidden="false" customHeight="true" outlineLevel="0" collapsed="false">
      <c r="A19" s="148" t="s">
        <v>292</v>
      </c>
      <c r="B19" s="148"/>
      <c r="C19" s="148"/>
      <c r="D19" s="163" t="s">
        <v>293</v>
      </c>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59" t="n">
        <v>26400</v>
      </c>
      <c r="AC19" s="159"/>
      <c r="AD19" s="159"/>
      <c r="AE19" s="159"/>
      <c r="AF19" s="147" t="s">
        <v>58</v>
      </c>
      <c r="AG19" s="147"/>
      <c r="AH19" s="147"/>
      <c r="AI19" s="147"/>
      <c r="AJ19" s="200"/>
      <c r="AK19" s="200"/>
      <c r="AL19" s="200"/>
      <c r="AM19" s="200"/>
      <c r="AN19" s="200"/>
      <c r="AO19" s="200"/>
      <c r="AP19" s="200"/>
      <c r="AQ19" s="200"/>
      <c r="AR19" s="200"/>
      <c r="AS19" s="200"/>
      <c r="AT19" s="200"/>
      <c r="AU19" s="200"/>
      <c r="AV19" s="200"/>
      <c r="AW19" s="155" t="n">
        <f aca="false">AW20+AW25+AW35</f>
        <v>1932718.51</v>
      </c>
      <c r="AX19" s="155"/>
      <c r="AY19" s="155"/>
      <c r="AZ19" s="155"/>
      <c r="BA19" s="155"/>
      <c r="BB19" s="155"/>
      <c r="BC19" s="155"/>
      <c r="BD19" s="155" t="n">
        <f aca="false">BD20+BD25+BD35</f>
        <v>1523600</v>
      </c>
      <c r="BE19" s="155"/>
      <c r="BF19" s="155"/>
      <c r="BG19" s="155"/>
      <c r="BH19" s="155"/>
      <c r="BI19" s="155"/>
      <c r="BJ19" s="155"/>
      <c r="BK19" s="155" t="n">
        <f aca="false">BK20+BK25+BK35</f>
        <v>1434200</v>
      </c>
      <c r="BL19" s="155"/>
      <c r="BM19" s="155"/>
      <c r="BN19" s="155"/>
      <c r="BO19" s="155"/>
      <c r="BP19" s="155"/>
      <c r="BQ19" s="155"/>
      <c r="BR19" s="162"/>
      <c r="BS19" s="162"/>
      <c r="BT19" s="162"/>
      <c r="BU19" s="162"/>
      <c r="BV19" s="162"/>
      <c r="BW19" s="162"/>
      <c r="BX19" s="162"/>
      <c r="CA19" s="50" t="s">
        <v>294</v>
      </c>
      <c r="CB19" s="111" t="n">
        <f aca="false">AW7-AW19</f>
        <v>0</v>
      </c>
      <c r="CC19" s="111" t="n">
        <f aca="false">BD7-BD19</f>
        <v>0</v>
      </c>
      <c r="CD19" s="111" t="n">
        <f aca="false">BK7-BK19</f>
        <v>0</v>
      </c>
      <c r="CF19" s="150"/>
      <c r="CG19" s="150"/>
      <c r="CH19" s="150"/>
      <c r="CI19" s="150"/>
      <c r="CJ19" s="150"/>
      <c r="CK19" s="150"/>
      <c r="CL19" s="150"/>
      <c r="CM19" s="150"/>
      <c r="CN19" s="150"/>
      <c r="CO19" s="150"/>
      <c r="CP19" s="150"/>
      <c r="CQ19" s="150"/>
      <c r="CR19" s="150"/>
      <c r="CS19" s="150"/>
      <c r="CT19" s="150"/>
      <c r="CU19" s="150"/>
      <c r="CV19" s="150"/>
      <c r="CW19" s="150"/>
      <c r="CX19" s="150"/>
      <c r="CY19" s="150"/>
      <c r="CZ19" s="150"/>
      <c r="DA19" s="150"/>
      <c r="DB19" s="150"/>
      <c r="DC19" s="150"/>
      <c r="DD19" s="150"/>
    </row>
    <row r="20" customFormat="false" ht="45.95" hidden="false" customHeight="true" outlineLevel="0" collapsed="false">
      <c r="A20" s="157" t="s">
        <v>295</v>
      </c>
      <c r="B20" s="157"/>
      <c r="C20" s="157"/>
      <c r="D20" s="201" t="s">
        <v>296</v>
      </c>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159" t="s">
        <v>297</v>
      </c>
      <c r="AC20" s="159"/>
      <c r="AD20" s="159"/>
      <c r="AE20" s="159"/>
      <c r="AF20" s="147" t="s">
        <v>58</v>
      </c>
      <c r="AG20" s="147"/>
      <c r="AH20" s="147"/>
      <c r="AI20" s="147"/>
      <c r="AJ20" s="200"/>
      <c r="AK20" s="200"/>
      <c r="AL20" s="200"/>
      <c r="AM20" s="200"/>
      <c r="AN20" s="200"/>
      <c r="AO20" s="200"/>
      <c r="AP20" s="200"/>
      <c r="AQ20" s="200"/>
      <c r="AR20" s="200"/>
      <c r="AS20" s="200"/>
      <c r="AT20" s="200"/>
      <c r="AU20" s="200"/>
      <c r="AV20" s="200"/>
      <c r="AW20" s="202" t="n">
        <v>1549181.78</v>
      </c>
      <c r="AX20" s="202"/>
      <c r="AY20" s="202"/>
      <c r="AZ20" s="202"/>
      <c r="BA20" s="202"/>
      <c r="BB20" s="202"/>
      <c r="BC20" s="202"/>
      <c r="BD20" s="202" t="n">
        <v>1523600</v>
      </c>
      <c r="BE20" s="202"/>
      <c r="BF20" s="202"/>
      <c r="BG20" s="202"/>
      <c r="BH20" s="202"/>
      <c r="BI20" s="202"/>
      <c r="BJ20" s="202"/>
      <c r="BK20" s="202" t="n">
        <v>1434200</v>
      </c>
      <c r="BL20" s="202"/>
      <c r="BM20" s="202"/>
      <c r="BN20" s="202"/>
      <c r="BO20" s="202"/>
      <c r="BP20" s="202"/>
      <c r="BQ20" s="202"/>
      <c r="BR20" s="162"/>
      <c r="BS20" s="162"/>
      <c r="BT20" s="162"/>
      <c r="BU20" s="162"/>
      <c r="BV20" s="162"/>
      <c r="BW20" s="162"/>
      <c r="BX20" s="162"/>
      <c r="CA20" s="50" t="s">
        <v>298</v>
      </c>
      <c r="CB20" s="40"/>
      <c r="CC20" s="40"/>
      <c r="CD20" s="40"/>
      <c r="CF20" s="150"/>
      <c r="CG20" s="150"/>
      <c r="CH20" s="150"/>
      <c r="CI20" s="150"/>
      <c r="CJ20" s="150"/>
      <c r="CK20" s="150"/>
      <c r="CL20" s="150"/>
      <c r="CM20" s="150"/>
      <c r="CN20" s="150"/>
      <c r="CO20" s="150"/>
      <c r="CP20" s="150"/>
      <c r="CQ20" s="150"/>
      <c r="CR20" s="150"/>
      <c r="CS20" s="150"/>
      <c r="CT20" s="150"/>
      <c r="CU20" s="150"/>
      <c r="CV20" s="150"/>
      <c r="CW20" s="150"/>
      <c r="CX20" s="150"/>
      <c r="CY20" s="150"/>
      <c r="CZ20" s="150"/>
      <c r="DA20" s="150"/>
      <c r="DB20" s="150"/>
      <c r="DC20" s="150"/>
      <c r="DD20" s="150"/>
    </row>
    <row r="21" customFormat="false" ht="18" hidden="false" customHeight="true" outlineLevel="0" collapsed="false">
      <c r="A21" s="157"/>
      <c r="B21" s="157"/>
      <c r="C21" s="157"/>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59" t="s">
        <v>299</v>
      </c>
      <c r="AC21" s="159"/>
      <c r="AD21" s="159"/>
      <c r="AE21" s="159"/>
      <c r="AF21" s="147"/>
      <c r="AG21" s="147"/>
      <c r="AH21" s="147"/>
      <c r="AI21" s="147"/>
      <c r="AJ21" s="200"/>
      <c r="AK21" s="200"/>
      <c r="AL21" s="200"/>
      <c r="AM21" s="200"/>
      <c r="AN21" s="200"/>
      <c r="AO21" s="200"/>
      <c r="AP21" s="200"/>
      <c r="AQ21" s="200"/>
      <c r="AR21" s="200"/>
      <c r="AS21" s="200"/>
      <c r="AT21" s="200"/>
      <c r="AU21" s="200"/>
      <c r="AV21" s="200"/>
      <c r="AW21" s="186"/>
      <c r="AX21" s="186"/>
      <c r="AY21" s="186"/>
      <c r="AZ21" s="186"/>
      <c r="BA21" s="186"/>
      <c r="BB21" s="186"/>
      <c r="BC21" s="186"/>
      <c r="BD21" s="186"/>
      <c r="BE21" s="186"/>
      <c r="BF21" s="186"/>
      <c r="BG21" s="186"/>
      <c r="BH21" s="186"/>
      <c r="BI21" s="186"/>
      <c r="BJ21" s="186"/>
      <c r="BK21" s="186"/>
      <c r="BL21" s="186"/>
      <c r="BM21" s="186"/>
      <c r="BN21" s="186"/>
      <c r="BO21" s="186"/>
      <c r="BP21" s="186"/>
      <c r="BQ21" s="186"/>
      <c r="BR21" s="162"/>
      <c r="BS21" s="162"/>
      <c r="BT21" s="162"/>
      <c r="BU21" s="162"/>
      <c r="BV21" s="162"/>
      <c r="BW21" s="162"/>
      <c r="BX21" s="162"/>
      <c r="CA21" s="151"/>
      <c r="CB21" s="40"/>
      <c r="CC21" s="40"/>
      <c r="CD21" s="40"/>
      <c r="CF21" s="150"/>
      <c r="CG21" s="150"/>
      <c r="CH21" s="150"/>
      <c r="CI21" s="150"/>
      <c r="CJ21" s="150"/>
      <c r="CK21" s="150"/>
      <c r="CL21" s="150"/>
      <c r="CM21" s="150"/>
      <c r="CN21" s="150"/>
      <c r="CO21" s="150"/>
      <c r="CP21" s="150"/>
      <c r="CQ21" s="150"/>
      <c r="CR21" s="150"/>
      <c r="CS21" s="150"/>
      <c r="CT21" s="150"/>
      <c r="CU21" s="150"/>
      <c r="CV21" s="150"/>
      <c r="CW21" s="150"/>
      <c r="CX21" s="150"/>
      <c r="CY21" s="150"/>
      <c r="CZ21" s="150"/>
      <c r="DA21" s="150"/>
      <c r="DB21" s="150"/>
      <c r="DC21" s="150"/>
      <c r="DD21" s="150"/>
    </row>
    <row r="22" customFormat="false" ht="18" hidden="true" customHeight="true" outlineLevel="0" collapsed="false">
      <c r="A22" s="157"/>
      <c r="B22" s="157"/>
      <c r="C22" s="157"/>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59" t="s">
        <v>300</v>
      </c>
      <c r="AC22" s="159"/>
      <c r="AD22" s="159"/>
      <c r="AE22" s="159"/>
      <c r="AF22" s="147"/>
      <c r="AG22" s="147"/>
      <c r="AH22" s="147"/>
      <c r="AI22" s="147"/>
      <c r="AJ22" s="200"/>
      <c r="AK22" s="200"/>
      <c r="AL22" s="200"/>
      <c r="AM22" s="200"/>
      <c r="AN22" s="200"/>
      <c r="AO22" s="200"/>
      <c r="AP22" s="200"/>
      <c r="AQ22" s="200"/>
      <c r="AR22" s="200"/>
      <c r="AS22" s="200"/>
      <c r="AT22" s="200"/>
      <c r="AU22" s="200"/>
      <c r="AV22" s="200"/>
      <c r="AW22" s="186"/>
      <c r="AX22" s="186"/>
      <c r="AY22" s="186"/>
      <c r="AZ22" s="186"/>
      <c r="BA22" s="186"/>
      <c r="BB22" s="186"/>
      <c r="BC22" s="186"/>
      <c r="BD22" s="186"/>
      <c r="BE22" s="186"/>
      <c r="BF22" s="186"/>
      <c r="BG22" s="186"/>
      <c r="BH22" s="186"/>
      <c r="BI22" s="186"/>
      <c r="BJ22" s="186"/>
      <c r="BK22" s="186"/>
      <c r="BL22" s="186"/>
      <c r="BM22" s="186"/>
      <c r="BN22" s="186"/>
      <c r="BO22" s="186"/>
      <c r="BP22" s="186"/>
      <c r="BQ22" s="186"/>
      <c r="BR22" s="162"/>
      <c r="BS22" s="162"/>
      <c r="BT22" s="162"/>
      <c r="BU22" s="162"/>
      <c r="BV22" s="162"/>
      <c r="BW22" s="162"/>
      <c r="BX22" s="162"/>
      <c r="CB22" s="40"/>
      <c r="CC22" s="40"/>
      <c r="CD22" s="40"/>
      <c r="CF22" s="150"/>
      <c r="CG22" s="150"/>
      <c r="CH22" s="150"/>
      <c r="CI22" s="150"/>
      <c r="CJ22" s="150"/>
      <c r="CK22" s="150"/>
      <c r="CL22" s="150"/>
      <c r="CM22" s="150"/>
      <c r="CN22" s="150"/>
      <c r="CO22" s="150"/>
      <c r="CP22" s="150"/>
      <c r="CQ22" s="150"/>
      <c r="CR22" s="150"/>
      <c r="CS22" s="150"/>
      <c r="CT22" s="150"/>
      <c r="CU22" s="150"/>
      <c r="CV22" s="150"/>
      <c r="CW22" s="150"/>
      <c r="CX22" s="150"/>
      <c r="CY22" s="150"/>
      <c r="CZ22" s="150"/>
      <c r="DA22" s="150"/>
      <c r="DB22" s="150"/>
      <c r="DC22" s="150"/>
      <c r="DD22" s="150"/>
    </row>
    <row r="23" customFormat="false" ht="23.1" hidden="false" customHeight="true" outlineLevel="0" collapsed="false">
      <c r="A23" s="157" t="s">
        <v>301</v>
      </c>
      <c r="B23" s="157"/>
      <c r="C23" s="157"/>
      <c r="D23" s="203" t="s">
        <v>302</v>
      </c>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159" t="n">
        <v>26411</v>
      </c>
      <c r="AC23" s="159"/>
      <c r="AD23" s="159"/>
      <c r="AE23" s="159"/>
      <c r="AF23" s="147" t="s">
        <v>58</v>
      </c>
      <c r="AG23" s="147"/>
      <c r="AH23" s="147"/>
      <c r="AI23" s="147"/>
      <c r="AJ23" s="200"/>
      <c r="AK23" s="200"/>
      <c r="AL23" s="200"/>
      <c r="AM23" s="200"/>
      <c r="AN23" s="200"/>
      <c r="AO23" s="200"/>
      <c r="AP23" s="200"/>
      <c r="AQ23" s="200"/>
      <c r="AR23" s="200"/>
      <c r="AS23" s="200"/>
      <c r="AT23" s="200"/>
      <c r="AU23" s="200"/>
      <c r="AV23" s="200"/>
      <c r="AW23" s="155" t="n">
        <f aca="false">AW20</f>
        <v>1549181.78</v>
      </c>
      <c r="AX23" s="155"/>
      <c r="AY23" s="155"/>
      <c r="AZ23" s="155"/>
      <c r="BA23" s="155"/>
      <c r="BB23" s="155"/>
      <c r="BC23" s="155"/>
      <c r="BD23" s="155" t="n">
        <f aca="false">BD20</f>
        <v>1523600</v>
      </c>
      <c r="BE23" s="155"/>
      <c r="BF23" s="155"/>
      <c r="BG23" s="155"/>
      <c r="BH23" s="155"/>
      <c r="BI23" s="155"/>
      <c r="BJ23" s="155"/>
      <c r="BK23" s="155" t="n">
        <f aca="false">BK20</f>
        <v>1434200</v>
      </c>
      <c r="BL23" s="155"/>
      <c r="BM23" s="155"/>
      <c r="BN23" s="155"/>
      <c r="BO23" s="155"/>
      <c r="BP23" s="155"/>
      <c r="BQ23" s="155"/>
      <c r="BR23" s="162"/>
      <c r="BS23" s="162"/>
      <c r="BT23" s="162"/>
      <c r="BU23" s="162"/>
      <c r="BV23" s="162"/>
      <c r="BW23" s="162"/>
      <c r="BX23" s="162"/>
      <c r="CA23" s="50" t="s">
        <v>298</v>
      </c>
      <c r="CB23" s="40"/>
      <c r="CC23" s="40"/>
      <c r="CD23" s="40"/>
      <c r="CF23" s="150"/>
      <c r="CG23" s="150"/>
      <c r="CH23" s="150"/>
      <c r="CI23" s="150"/>
      <c r="CJ23" s="150"/>
      <c r="CK23" s="150"/>
      <c r="CL23" s="150"/>
      <c r="CM23" s="150"/>
      <c r="CN23" s="150"/>
      <c r="CO23" s="150"/>
      <c r="CP23" s="150"/>
      <c r="CQ23" s="150"/>
      <c r="CR23" s="150"/>
      <c r="CS23" s="150"/>
      <c r="CT23" s="150"/>
      <c r="CU23" s="150"/>
      <c r="CV23" s="150"/>
      <c r="CW23" s="150"/>
      <c r="CX23" s="150"/>
      <c r="CY23" s="150"/>
      <c r="CZ23" s="150"/>
      <c r="DA23" s="150"/>
      <c r="DB23" s="150"/>
      <c r="DC23" s="150"/>
      <c r="DD23" s="150"/>
    </row>
    <row r="24" customFormat="false" ht="12.95" hidden="false" customHeight="true" outlineLevel="0" collapsed="false">
      <c r="A24" s="157" t="s">
        <v>303</v>
      </c>
      <c r="B24" s="157"/>
      <c r="C24" s="157"/>
      <c r="D24" s="204" t="s">
        <v>304</v>
      </c>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159" t="n">
        <v>26412</v>
      </c>
      <c r="AC24" s="159"/>
      <c r="AD24" s="159"/>
      <c r="AE24" s="159"/>
      <c r="AF24" s="147" t="s">
        <v>58</v>
      </c>
      <c r="AG24" s="147"/>
      <c r="AH24" s="147"/>
      <c r="AI24" s="147"/>
      <c r="AJ24" s="200"/>
      <c r="AK24" s="200"/>
      <c r="AL24" s="200"/>
      <c r="AM24" s="200"/>
      <c r="AN24" s="200"/>
      <c r="AO24" s="200"/>
      <c r="AP24" s="200"/>
      <c r="AQ24" s="200"/>
      <c r="AR24" s="200"/>
      <c r="AS24" s="200"/>
      <c r="AT24" s="200"/>
      <c r="AU24" s="200"/>
      <c r="AV24" s="200"/>
      <c r="AW24" s="161"/>
      <c r="AX24" s="161"/>
      <c r="AY24" s="161"/>
      <c r="AZ24" s="161"/>
      <c r="BA24" s="161"/>
      <c r="BB24" s="161"/>
      <c r="BC24" s="161"/>
      <c r="BD24" s="161"/>
      <c r="BE24" s="161"/>
      <c r="BF24" s="161"/>
      <c r="BG24" s="161"/>
      <c r="BH24" s="161"/>
      <c r="BI24" s="161"/>
      <c r="BJ24" s="161"/>
      <c r="BK24" s="161"/>
      <c r="BL24" s="161"/>
      <c r="BM24" s="161"/>
      <c r="BN24" s="161"/>
      <c r="BO24" s="161"/>
      <c r="BP24" s="161"/>
      <c r="BQ24" s="161"/>
      <c r="BR24" s="162"/>
      <c r="BS24" s="162"/>
      <c r="BT24" s="162"/>
      <c r="BU24" s="162"/>
      <c r="BV24" s="162"/>
      <c r="BW24" s="162"/>
      <c r="BX24" s="162"/>
      <c r="CB24" s="40"/>
      <c r="CC24" s="40"/>
      <c r="CD24" s="40"/>
      <c r="CF24" s="150"/>
      <c r="CG24" s="150"/>
      <c r="CH24" s="150"/>
      <c r="CI24" s="205"/>
      <c r="CJ24" s="205"/>
      <c r="CK24" s="205"/>
      <c r="CL24" s="205"/>
      <c r="CM24" s="205"/>
      <c r="CN24" s="205"/>
      <c r="CO24" s="205"/>
      <c r="CP24" s="205"/>
      <c r="CQ24" s="205"/>
      <c r="CR24" s="205"/>
      <c r="CS24" s="205"/>
      <c r="CT24" s="205"/>
      <c r="CU24" s="205"/>
      <c r="CV24" s="205"/>
      <c r="CW24" s="150"/>
      <c r="CX24" s="150"/>
      <c r="CY24" s="150"/>
      <c r="CZ24" s="150"/>
      <c r="DA24" s="150"/>
      <c r="DB24" s="150"/>
      <c r="DC24" s="150"/>
      <c r="DD24" s="150"/>
    </row>
    <row r="25" customFormat="false" ht="35.1" hidden="false" customHeight="true" outlineLevel="0" collapsed="false">
      <c r="A25" s="157" t="s">
        <v>305</v>
      </c>
      <c r="B25" s="157"/>
      <c r="C25" s="157"/>
      <c r="D25" s="201" t="s">
        <v>306</v>
      </c>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6" t="n">
        <v>26420</v>
      </c>
      <c r="AC25" s="206"/>
      <c r="AD25" s="206"/>
      <c r="AE25" s="206"/>
      <c r="AF25" s="149" t="s">
        <v>58</v>
      </c>
      <c r="AG25" s="149"/>
      <c r="AH25" s="149"/>
      <c r="AI25" s="149"/>
      <c r="AJ25" s="200"/>
      <c r="AK25" s="200"/>
      <c r="AL25" s="200"/>
      <c r="AM25" s="200"/>
      <c r="AN25" s="200"/>
      <c r="AO25" s="200"/>
      <c r="AP25" s="200"/>
      <c r="AQ25" s="200"/>
      <c r="AR25" s="200"/>
      <c r="AS25" s="200"/>
      <c r="AT25" s="200"/>
      <c r="AU25" s="200"/>
      <c r="AV25" s="200"/>
      <c r="AW25" s="155" t="n">
        <f aca="false">AW26</f>
        <v>0</v>
      </c>
      <c r="AX25" s="155"/>
      <c r="AY25" s="155"/>
      <c r="AZ25" s="155"/>
      <c r="BA25" s="155"/>
      <c r="BB25" s="155"/>
      <c r="BC25" s="155"/>
      <c r="BD25" s="155" t="n">
        <f aca="false">BD26</f>
        <v>0</v>
      </c>
      <c r="BE25" s="155"/>
      <c r="BF25" s="155"/>
      <c r="BG25" s="155"/>
      <c r="BH25" s="155"/>
      <c r="BI25" s="155"/>
      <c r="BJ25" s="155"/>
      <c r="BK25" s="155" t="n">
        <f aca="false">BK26</f>
        <v>0</v>
      </c>
      <c r="BL25" s="155"/>
      <c r="BM25" s="155"/>
      <c r="BN25" s="155"/>
      <c r="BO25" s="155"/>
      <c r="BP25" s="155"/>
      <c r="BQ25" s="155"/>
      <c r="BR25" s="162"/>
      <c r="BS25" s="162"/>
      <c r="BT25" s="162"/>
      <c r="BU25" s="162"/>
      <c r="BV25" s="162"/>
      <c r="BW25" s="162"/>
      <c r="BX25" s="162"/>
      <c r="CA25" s="50" t="s">
        <v>307</v>
      </c>
      <c r="CB25" s="40"/>
      <c r="CC25" s="40"/>
      <c r="CD25" s="40"/>
      <c r="CF25" s="150"/>
      <c r="CG25" s="150"/>
      <c r="CH25" s="150"/>
      <c r="CI25" s="205"/>
      <c r="CJ25" s="205"/>
      <c r="CK25" s="205"/>
      <c r="CL25" s="205"/>
      <c r="CM25" s="205"/>
      <c r="CN25" s="205"/>
      <c r="CO25" s="205"/>
      <c r="CP25" s="205"/>
      <c r="CQ25" s="205"/>
      <c r="CR25" s="205"/>
      <c r="CS25" s="205"/>
      <c r="CT25" s="205"/>
      <c r="CU25" s="205"/>
      <c r="CV25" s="205"/>
      <c r="CW25" s="150"/>
      <c r="CX25" s="150"/>
      <c r="CY25" s="150"/>
      <c r="CZ25" s="150"/>
      <c r="DA25" s="150"/>
      <c r="DB25" s="150"/>
      <c r="DC25" s="150"/>
      <c r="DD25" s="150"/>
    </row>
    <row r="26" customFormat="false" ht="23.1" hidden="false" customHeight="true" outlineLevel="0" collapsed="false">
      <c r="A26" s="147" t="s">
        <v>308</v>
      </c>
      <c r="B26" s="147"/>
      <c r="C26" s="147"/>
      <c r="D26" s="207" t="s">
        <v>302</v>
      </c>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159" t="n">
        <v>26421</v>
      </c>
      <c r="AC26" s="159"/>
      <c r="AD26" s="159"/>
      <c r="AE26" s="159"/>
      <c r="AF26" s="147" t="s">
        <v>58</v>
      </c>
      <c r="AG26" s="147"/>
      <c r="AH26" s="147"/>
      <c r="AI26" s="147"/>
      <c r="AJ26" s="200"/>
      <c r="AK26" s="200"/>
      <c r="AL26" s="200"/>
      <c r="AM26" s="200"/>
      <c r="AN26" s="200"/>
      <c r="AO26" s="200"/>
      <c r="AP26" s="200"/>
      <c r="AQ26" s="200"/>
      <c r="AR26" s="200"/>
      <c r="AS26" s="200"/>
      <c r="AT26" s="200"/>
      <c r="AU26" s="200"/>
      <c r="AV26" s="200"/>
      <c r="AW26" s="202"/>
      <c r="AX26" s="202"/>
      <c r="AY26" s="202"/>
      <c r="AZ26" s="202"/>
      <c r="BA26" s="202"/>
      <c r="BB26" s="202"/>
      <c r="BC26" s="202"/>
      <c r="BD26" s="202"/>
      <c r="BE26" s="202"/>
      <c r="BF26" s="202"/>
      <c r="BG26" s="202"/>
      <c r="BH26" s="202"/>
      <c r="BI26" s="202"/>
      <c r="BJ26" s="202"/>
      <c r="BK26" s="202"/>
      <c r="BL26" s="202"/>
      <c r="BM26" s="202"/>
      <c r="BN26" s="202"/>
      <c r="BO26" s="202"/>
      <c r="BP26" s="202"/>
      <c r="BQ26" s="202"/>
      <c r="BR26" s="162"/>
      <c r="BS26" s="162"/>
      <c r="BT26" s="162"/>
      <c r="BU26" s="162"/>
      <c r="BV26" s="162"/>
      <c r="BW26" s="162"/>
      <c r="BX26" s="162"/>
      <c r="CA26" s="50" t="s">
        <v>307</v>
      </c>
      <c r="CB26" s="40"/>
      <c r="CC26" s="40"/>
      <c r="CD26" s="40"/>
      <c r="CF26" s="150"/>
      <c r="CG26" s="150"/>
      <c r="CH26" s="150"/>
      <c r="CI26" s="205"/>
      <c r="CJ26" s="205"/>
      <c r="CK26" s="205"/>
      <c r="CL26" s="205"/>
      <c r="CM26" s="205"/>
      <c r="CN26" s="205"/>
      <c r="CO26" s="205"/>
      <c r="CP26" s="205"/>
      <c r="CQ26" s="205"/>
      <c r="CR26" s="205"/>
      <c r="CS26" s="205"/>
      <c r="CT26" s="205"/>
      <c r="CU26" s="205"/>
      <c r="CV26" s="205"/>
      <c r="CW26" s="150"/>
      <c r="CX26" s="150"/>
      <c r="CY26" s="150"/>
      <c r="CZ26" s="150"/>
      <c r="DA26" s="150"/>
      <c r="DB26" s="150"/>
      <c r="DC26" s="150"/>
      <c r="DD26" s="150"/>
    </row>
    <row r="27" customFormat="false" ht="23.1" hidden="false" customHeight="true" outlineLevel="0" collapsed="false">
      <c r="A27" s="148"/>
      <c r="B27" s="148"/>
      <c r="C27" s="148"/>
      <c r="D27" s="208" t="s">
        <v>309</v>
      </c>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159" t="s">
        <v>310</v>
      </c>
      <c r="AC27" s="159"/>
      <c r="AD27" s="159"/>
      <c r="AE27" s="159"/>
      <c r="AF27" s="147" t="s">
        <v>58</v>
      </c>
      <c r="AG27" s="147"/>
      <c r="AH27" s="147"/>
      <c r="AI27" s="147"/>
      <c r="AJ27" s="200"/>
      <c r="AK27" s="200"/>
      <c r="AL27" s="200"/>
      <c r="AM27" s="200"/>
      <c r="AN27" s="200"/>
      <c r="AO27" s="200"/>
      <c r="AP27" s="200"/>
      <c r="AQ27" s="200"/>
      <c r="AR27" s="200"/>
      <c r="AS27" s="200"/>
      <c r="AT27" s="200"/>
      <c r="AU27" s="200"/>
      <c r="AV27" s="200"/>
      <c r="AW27" s="202"/>
      <c r="AX27" s="202"/>
      <c r="AY27" s="202"/>
      <c r="AZ27" s="202"/>
      <c r="BA27" s="202"/>
      <c r="BB27" s="202"/>
      <c r="BC27" s="202"/>
      <c r="BD27" s="202"/>
      <c r="BE27" s="202"/>
      <c r="BF27" s="202"/>
      <c r="BG27" s="202"/>
      <c r="BH27" s="202"/>
      <c r="BI27" s="202"/>
      <c r="BJ27" s="202"/>
      <c r="BK27" s="202"/>
      <c r="BL27" s="202"/>
      <c r="BM27" s="202"/>
      <c r="BN27" s="202"/>
      <c r="BO27" s="202"/>
      <c r="BP27" s="202"/>
      <c r="BQ27" s="202"/>
      <c r="BR27" s="162"/>
      <c r="BS27" s="162"/>
      <c r="BT27" s="162"/>
      <c r="BU27" s="162"/>
      <c r="BV27" s="162"/>
      <c r="BW27" s="162"/>
      <c r="BX27" s="162"/>
      <c r="CA27" s="50" t="s">
        <v>311</v>
      </c>
      <c r="CB27" s="40"/>
      <c r="CC27" s="40"/>
      <c r="CD27" s="40"/>
      <c r="CF27" s="150"/>
      <c r="CG27" s="150"/>
      <c r="CH27" s="150"/>
      <c r="CI27" s="205"/>
      <c r="CJ27" s="205"/>
      <c r="CK27" s="205"/>
      <c r="CL27" s="205"/>
      <c r="CM27" s="205"/>
      <c r="CN27" s="205"/>
      <c r="CO27" s="205"/>
      <c r="CP27" s="205"/>
      <c r="CQ27" s="205"/>
      <c r="CR27" s="205"/>
      <c r="CS27" s="205"/>
      <c r="CT27" s="205"/>
      <c r="CU27" s="205"/>
      <c r="CV27" s="205"/>
      <c r="CW27" s="150"/>
      <c r="CX27" s="150"/>
      <c r="CY27" s="150"/>
      <c r="CZ27" s="150"/>
      <c r="DA27" s="150"/>
      <c r="DB27" s="150"/>
      <c r="DC27" s="150"/>
      <c r="DD27" s="150"/>
    </row>
    <row r="28" customFormat="false" ht="12.95" hidden="false" customHeight="true" outlineLevel="0" collapsed="false">
      <c r="A28" s="147" t="s">
        <v>312</v>
      </c>
      <c r="B28" s="147"/>
      <c r="C28" s="147"/>
      <c r="D28" s="209" t="s">
        <v>304</v>
      </c>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159" t="n">
        <v>26422</v>
      </c>
      <c r="AC28" s="159"/>
      <c r="AD28" s="159"/>
      <c r="AE28" s="159"/>
      <c r="AF28" s="147" t="s">
        <v>58</v>
      </c>
      <c r="AG28" s="147"/>
      <c r="AH28" s="147"/>
      <c r="AI28" s="147"/>
      <c r="AJ28" s="200"/>
      <c r="AK28" s="200"/>
      <c r="AL28" s="200"/>
      <c r="AM28" s="200"/>
      <c r="AN28" s="200"/>
      <c r="AO28" s="200"/>
      <c r="AP28" s="200"/>
      <c r="AQ28" s="200"/>
      <c r="AR28" s="200"/>
      <c r="AS28" s="200"/>
      <c r="AT28" s="200"/>
      <c r="AU28" s="200"/>
      <c r="AV28" s="200"/>
      <c r="AW28" s="161"/>
      <c r="AX28" s="161"/>
      <c r="AY28" s="161"/>
      <c r="AZ28" s="161"/>
      <c r="BA28" s="161"/>
      <c r="BB28" s="161"/>
      <c r="BC28" s="161"/>
      <c r="BD28" s="161"/>
      <c r="BE28" s="161"/>
      <c r="BF28" s="161"/>
      <c r="BG28" s="161"/>
      <c r="BH28" s="161"/>
      <c r="BI28" s="161"/>
      <c r="BJ28" s="161"/>
      <c r="BK28" s="161"/>
      <c r="BL28" s="161"/>
      <c r="BM28" s="161"/>
      <c r="BN28" s="161"/>
      <c r="BO28" s="161"/>
      <c r="BP28" s="161"/>
      <c r="BQ28" s="161"/>
      <c r="BR28" s="162"/>
      <c r="BS28" s="162"/>
      <c r="BT28" s="162"/>
      <c r="BU28" s="162"/>
      <c r="BV28" s="162"/>
      <c r="BW28" s="162"/>
      <c r="BX28" s="162"/>
      <c r="CB28" s="40"/>
      <c r="CC28" s="40"/>
      <c r="CD28" s="40"/>
      <c r="CF28" s="150"/>
      <c r="CG28" s="150"/>
      <c r="CH28" s="150"/>
      <c r="CI28" s="205"/>
      <c r="CJ28" s="205"/>
      <c r="CK28" s="205"/>
      <c r="CL28" s="205"/>
      <c r="CM28" s="205"/>
      <c r="CN28" s="205"/>
      <c r="CO28" s="205"/>
      <c r="CP28" s="205"/>
      <c r="CQ28" s="205"/>
      <c r="CR28" s="205"/>
      <c r="CS28" s="205"/>
      <c r="CT28" s="205"/>
      <c r="CU28" s="205"/>
      <c r="CV28" s="205"/>
      <c r="CW28" s="150"/>
      <c r="CX28" s="150"/>
      <c r="CY28" s="150"/>
      <c r="CZ28" s="150"/>
      <c r="DA28" s="150"/>
      <c r="DB28" s="150"/>
      <c r="DC28" s="150"/>
      <c r="DD28" s="150"/>
    </row>
    <row r="29" customFormat="false" ht="23.1" hidden="false" customHeight="true" outlineLevel="0" collapsed="false">
      <c r="A29" s="157" t="s">
        <v>313</v>
      </c>
      <c r="B29" s="157"/>
      <c r="C29" s="157"/>
      <c r="D29" s="210" t="s">
        <v>314</v>
      </c>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159" t="n">
        <v>26430</v>
      </c>
      <c r="AC29" s="159"/>
      <c r="AD29" s="159"/>
      <c r="AE29" s="159"/>
      <c r="AF29" s="147" t="s">
        <v>58</v>
      </c>
      <c r="AG29" s="147"/>
      <c r="AH29" s="147"/>
      <c r="AI29" s="147"/>
      <c r="AJ29" s="154"/>
      <c r="AK29" s="154"/>
      <c r="AL29" s="154"/>
      <c r="AM29" s="154"/>
      <c r="AN29" s="154"/>
      <c r="AO29" s="154"/>
      <c r="AP29" s="154"/>
      <c r="AQ29" s="154"/>
      <c r="AR29" s="154"/>
      <c r="AS29" s="154"/>
      <c r="AT29" s="154"/>
      <c r="AU29" s="154"/>
      <c r="AV29" s="154"/>
      <c r="AW29" s="155" t="n">
        <f aca="false">AW30+AW31</f>
        <v>0</v>
      </c>
      <c r="AX29" s="155"/>
      <c r="AY29" s="155"/>
      <c r="AZ29" s="155"/>
      <c r="BA29" s="155"/>
      <c r="BB29" s="155"/>
      <c r="BC29" s="155"/>
      <c r="BD29" s="155" t="n">
        <f aca="false">BD30+BD31</f>
        <v>0</v>
      </c>
      <c r="BE29" s="155"/>
      <c r="BF29" s="155"/>
      <c r="BG29" s="155"/>
      <c r="BH29" s="155"/>
      <c r="BI29" s="155"/>
      <c r="BJ29" s="155"/>
      <c r="BK29" s="155" t="n">
        <f aca="false">BK30+BK31</f>
        <v>0</v>
      </c>
      <c r="BL29" s="155"/>
      <c r="BM29" s="155"/>
      <c r="BN29" s="155"/>
      <c r="BO29" s="155"/>
      <c r="BP29" s="155"/>
      <c r="BQ29" s="155"/>
      <c r="BR29" s="193"/>
      <c r="BS29" s="193"/>
      <c r="BT29" s="193"/>
      <c r="BU29" s="193"/>
      <c r="BV29" s="193"/>
      <c r="BW29" s="193"/>
      <c r="BX29" s="193"/>
      <c r="CB29" s="40"/>
      <c r="CC29" s="40"/>
      <c r="CD29" s="40"/>
      <c r="CF29" s="150"/>
      <c r="CG29" s="150"/>
      <c r="CH29" s="150"/>
      <c r="CI29" s="150"/>
      <c r="CJ29" s="150"/>
      <c r="CK29" s="150"/>
      <c r="CL29" s="150"/>
      <c r="CM29" s="150"/>
      <c r="CN29" s="150"/>
      <c r="CO29" s="150"/>
      <c r="CP29" s="150"/>
      <c r="CQ29" s="150"/>
      <c r="CR29" s="150"/>
      <c r="CS29" s="150"/>
      <c r="CT29" s="150"/>
      <c r="CU29" s="150"/>
      <c r="CV29" s="150"/>
      <c r="CW29" s="150"/>
      <c r="CX29" s="150"/>
      <c r="CY29" s="150"/>
      <c r="CZ29" s="150"/>
      <c r="DA29" s="150"/>
      <c r="DB29" s="150"/>
      <c r="DC29" s="150"/>
      <c r="DD29" s="150"/>
    </row>
    <row r="30" customFormat="false" ht="23.1" hidden="false" customHeight="true" outlineLevel="0" collapsed="false">
      <c r="A30" s="167"/>
      <c r="B30" s="167"/>
      <c r="C30" s="167"/>
      <c r="D30" s="211" t="s">
        <v>309</v>
      </c>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170" t="s">
        <v>315</v>
      </c>
      <c r="AC30" s="170"/>
      <c r="AD30" s="170"/>
      <c r="AE30" s="170"/>
      <c r="AF30" s="157" t="s">
        <v>58</v>
      </c>
      <c r="AG30" s="157"/>
      <c r="AH30" s="157"/>
      <c r="AI30" s="157"/>
      <c r="AJ30" s="154"/>
      <c r="AK30" s="154"/>
      <c r="AL30" s="154"/>
      <c r="AM30" s="154"/>
      <c r="AN30" s="154"/>
      <c r="AO30" s="154"/>
      <c r="AP30" s="154"/>
      <c r="AQ30" s="154"/>
      <c r="AR30" s="154"/>
      <c r="AS30" s="154"/>
      <c r="AT30" s="154"/>
      <c r="AU30" s="154"/>
      <c r="AV30" s="154"/>
      <c r="AW30" s="212" t="n">
        <v>0</v>
      </c>
      <c r="AX30" s="212"/>
      <c r="AY30" s="212"/>
      <c r="AZ30" s="212"/>
      <c r="BA30" s="212"/>
      <c r="BB30" s="212"/>
      <c r="BC30" s="212"/>
      <c r="BD30" s="212" t="n">
        <v>0</v>
      </c>
      <c r="BE30" s="212"/>
      <c r="BF30" s="212"/>
      <c r="BG30" s="212"/>
      <c r="BH30" s="212"/>
      <c r="BI30" s="212"/>
      <c r="BJ30" s="212"/>
      <c r="BK30" s="212" t="n">
        <v>0</v>
      </c>
      <c r="BL30" s="212"/>
      <c r="BM30" s="212"/>
      <c r="BN30" s="212"/>
      <c r="BO30" s="212"/>
      <c r="BP30" s="212"/>
      <c r="BQ30" s="212"/>
      <c r="BR30" s="193"/>
      <c r="BS30" s="193"/>
      <c r="BT30" s="193"/>
      <c r="BU30" s="193"/>
      <c r="BV30" s="193"/>
      <c r="BW30" s="193"/>
      <c r="BX30" s="193"/>
      <c r="CA30" s="50" t="s">
        <v>316</v>
      </c>
      <c r="CB30" s="40"/>
      <c r="CC30" s="40"/>
      <c r="CD30" s="40"/>
      <c r="CF30" s="150"/>
      <c r="CG30" s="150"/>
      <c r="CH30" s="150"/>
      <c r="CI30" s="150"/>
      <c r="CJ30" s="150"/>
      <c r="CK30" s="150"/>
      <c r="CL30" s="150"/>
      <c r="CM30" s="150"/>
      <c r="CN30" s="150"/>
      <c r="CO30" s="150"/>
      <c r="CP30" s="150"/>
      <c r="CQ30" s="150"/>
      <c r="CR30" s="150"/>
      <c r="CS30" s="150"/>
      <c r="CT30" s="150"/>
      <c r="CU30" s="150"/>
      <c r="CV30" s="150"/>
      <c r="CW30" s="150"/>
      <c r="CX30" s="150"/>
      <c r="CY30" s="150"/>
      <c r="CZ30" s="150"/>
      <c r="DA30" s="150"/>
      <c r="DB30" s="150"/>
      <c r="DC30" s="150"/>
      <c r="DD30" s="150"/>
    </row>
    <row r="31" customFormat="false" ht="23.1" hidden="false" customHeight="true" outlineLevel="0" collapsed="false">
      <c r="A31" s="167"/>
      <c r="B31" s="167"/>
      <c r="C31" s="167"/>
      <c r="D31" s="213" t="s">
        <v>317</v>
      </c>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170" t="s">
        <v>318</v>
      </c>
      <c r="AC31" s="170"/>
      <c r="AD31" s="170"/>
      <c r="AE31" s="170"/>
      <c r="AF31" s="157" t="s">
        <v>58</v>
      </c>
      <c r="AG31" s="157"/>
      <c r="AH31" s="157"/>
      <c r="AI31" s="157"/>
      <c r="AJ31" s="154"/>
      <c r="AK31" s="154"/>
      <c r="AL31" s="154"/>
      <c r="AM31" s="154"/>
      <c r="AN31" s="154"/>
      <c r="AO31" s="154"/>
      <c r="AP31" s="154"/>
      <c r="AQ31" s="154"/>
      <c r="AR31" s="154"/>
      <c r="AS31" s="154"/>
      <c r="AT31" s="154"/>
      <c r="AU31" s="154"/>
      <c r="AV31" s="154"/>
      <c r="AW31" s="173"/>
      <c r="AX31" s="173"/>
      <c r="AY31" s="173"/>
      <c r="AZ31" s="173"/>
      <c r="BA31" s="173"/>
      <c r="BB31" s="173"/>
      <c r="BC31" s="173"/>
      <c r="BD31" s="173"/>
      <c r="BE31" s="173"/>
      <c r="BF31" s="173"/>
      <c r="BG31" s="173"/>
      <c r="BH31" s="173"/>
      <c r="BI31" s="173"/>
      <c r="BJ31" s="173"/>
      <c r="BK31" s="173"/>
      <c r="BL31" s="173"/>
      <c r="BM31" s="173"/>
      <c r="BN31" s="173"/>
      <c r="BO31" s="173"/>
      <c r="BP31" s="173"/>
      <c r="BQ31" s="173"/>
      <c r="BR31" s="193"/>
      <c r="BS31" s="193"/>
      <c r="BT31" s="193"/>
      <c r="BU31" s="193"/>
      <c r="BV31" s="193"/>
      <c r="BW31" s="193"/>
      <c r="BX31" s="193"/>
      <c r="CA31" s="151"/>
      <c r="CB31" s="40"/>
      <c r="CC31" s="40"/>
      <c r="CD31" s="40"/>
      <c r="CF31" s="150"/>
      <c r="CG31" s="150"/>
      <c r="CH31" s="150"/>
      <c r="CI31" s="150"/>
      <c r="CJ31" s="150"/>
      <c r="CK31" s="150"/>
      <c r="CL31" s="150"/>
      <c r="CM31" s="150"/>
      <c r="CN31" s="150"/>
      <c r="CO31" s="150"/>
      <c r="CP31" s="150"/>
      <c r="CQ31" s="150"/>
      <c r="CR31" s="150"/>
      <c r="CS31" s="150"/>
      <c r="CT31" s="150"/>
      <c r="CU31" s="150"/>
      <c r="CV31" s="150"/>
      <c r="CW31" s="150"/>
      <c r="CX31" s="150"/>
      <c r="CY31" s="150"/>
      <c r="CZ31" s="150"/>
      <c r="DA31" s="150"/>
      <c r="DB31" s="150"/>
      <c r="DC31" s="150"/>
      <c r="DD31" s="150"/>
    </row>
    <row r="32" customFormat="false" ht="23.1" hidden="false" customHeight="true" outlineLevel="0" collapsed="false">
      <c r="A32" s="157" t="s">
        <v>319</v>
      </c>
      <c r="B32" s="157"/>
      <c r="C32" s="157"/>
      <c r="D32" s="214" t="s">
        <v>320</v>
      </c>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159" t="n">
        <v>26440</v>
      </c>
      <c r="AC32" s="159"/>
      <c r="AD32" s="159"/>
      <c r="AE32" s="159"/>
      <c r="AF32" s="147" t="s">
        <v>58</v>
      </c>
      <c r="AG32" s="147"/>
      <c r="AH32" s="147"/>
      <c r="AI32" s="147"/>
      <c r="AJ32" s="154"/>
      <c r="AK32" s="154"/>
      <c r="AL32" s="154"/>
      <c r="AM32" s="154"/>
      <c r="AN32" s="154"/>
      <c r="AO32" s="154"/>
      <c r="AP32" s="154"/>
      <c r="AQ32" s="154"/>
      <c r="AR32" s="154"/>
      <c r="AS32" s="154"/>
      <c r="AT32" s="154"/>
      <c r="AU32" s="154"/>
      <c r="AV32" s="154"/>
      <c r="AW32" s="160"/>
      <c r="AX32" s="160"/>
      <c r="AY32" s="160"/>
      <c r="AZ32" s="160"/>
      <c r="BA32" s="160"/>
      <c r="BB32" s="160"/>
      <c r="BC32" s="160"/>
      <c r="BD32" s="172"/>
      <c r="BE32" s="172"/>
      <c r="BF32" s="172"/>
      <c r="BG32" s="172"/>
      <c r="BH32" s="172"/>
      <c r="BI32" s="172"/>
      <c r="BJ32" s="172"/>
      <c r="BK32" s="172"/>
      <c r="BL32" s="172"/>
      <c r="BM32" s="172"/>
      <c r="BN32" s="172"/>
      <c r="BO32" s="172"/>
      <c r="BP32" s="172"/>
      <c r="BQ32" s="172"/>
      <c r="BR32" s="193"/>
      <c r="BS32" s="193"/>
      <c r="BT32" s="193"/>
      <c r="BU32" s="193"/>
      <c r="BV32" s="193"/>
      <c r="BW32" s="193"/>
      <c r="BX32" s="193"/>
      <c r="CA32" s="151"/>
      <c r="CB32" s="40"/>
      <c r="CC32" s="40"/>
      <c r="CD32" s="40"/>
      <c r="CF32" s="150"/>
      <c r="CG32" s="150"/>
      <c r="CH32" s="150"/>
      <c r="CI32" s="150"/>
      <c r="CJ32" s="150"/>
      <c r="CK32" s="150"/>
      <c r="CL32" s="150"/>
      <c r="CM32" s="150"/>
      <c r="CN32" s="150"/>
      <c r="CO32" s="150"/>
      <c r="CP32" s="150"/>
      <c r="CQ32" s="150"/>
      <c r="CR32" s="150"/>
      <c r="CS32" s="150"/>
      <c r="CT32" s="150"/>
      <c r="CU32" s="150"/>
      <c r="CV32" s="150"/>
      <c r="CW32" s="150"/>
      <c r="CX32" s="150"/>
      <c r="CY32" s="150"/>
      <c r="CZ32" s="150"/>
      <c r="DA32" s="150"/>
      <c r="DB32" s="150"/>
      <c r="DC32" s="150"/>
      <c r="DD32" s="150"/>
    </row>
    <row r="33" customFormat="false" ht="23.1" hidden="false" customHeight="true" outlineLevel="0" collapsed="false">
      <c r="A33" s="157" t="s">
        <v>321</v>
      </c>
      <c r="B33" s="157"/>
      <c r="C33" s="157"/>
      <c r="D33" s="215" t="s">
        <v>302</v>
      </c>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159" t="n">
        <v>26441</v>
      </c>
      <c r="AC33" s="159"/>
      <c r="AD33" s="159"/>
      <c r="AE33" s="159"/>
      <c r="AF33" s="147" t="s">
        <v>58</v>
      </c>
      <c r="AG33" s="147"/>
      <c r="AH33" s="147"/>
      <c r="AI33" s="147"/>
      <c r="AJ33" s="154"/>
      <c r="AK33" s="154"/>
      <c r="AL33" s="154"/>
      <c r="AM33" s="154"/>
      <c r="AN33" s="154"/>
      <c r="AO33" s="154"/>
      <c r="AP33" s="154"/>
      <c r="AQ33" s="154"/>
      <c r="AR33" s="154"/>
      <c r="AS33" s="154"/>
      <c r="AT33" s="154"/>
      <c r="AU33" s="154"/>
      <c r="AV33" s="154"/>
      <c r="AW33" s="160"/>
      <c r="AX33" s="160"/>
      <c r="AY33" s="160"/>
      <c r="AZ33" s="160"/>
      <c r="BA33" s="160"/>
      <c r="BB33" s="160"/>
      <c r="BC33" s="160"/>
      <c r="BD33" s="172"/>
      <c r="BE33" s="172"/>
      <c r="BF33" s="172"/>
      <c r="BG33" s="172"/>
      <c r="BH33" s="172"/>
      <c r="BI33" s="172"/>
      <c r="BJ33" s="172"/>
      <c r="BK33" s="172"/>
      <c r="BL33" s="172"/>
      <c r="BM33" s="172"/>
      <c r="BN33" s="172"/>
      <c r="BO33" s="172"/>
      <c r="BP33" s="172"/>
      <c r="BQ33" s="172"/>
      <c r="BR33" s="193"/>
      <c r="BS33" s="193"/>
      <c r="BT33" s="193"/>
      <c r="BU33" s="193"/>
      <c r="BV33" s="193"/>
      <c r="BW33" s="193"/>
      <c r="BX33" s="193"/>
      <c r="CA33" s="151"/>
      <c r="CB33" s="40"/>
      <c r="CC33" s="40"/>
      <c r="CD33" s="40"/>
      <c r="CF33" s="150"/>
      <c r="CG33" s="150"/>
      <c r="CH33" s="150"/>
      <c r="CI33" s="150"/>
      <c r="CJ33" s="150"/>
      <c r="CK33" s="150"/>
      <c r="CL33" s="150"/>
      <c r="CM33" s="150"/>
      <c r="CN33" s="150"/>
      <c r="CO33" s="150"/>
      <c r="CP33" s="150"/>
      <c r="CQ33" s="150"/>
      <c r="CR33" s="150"/>
      <c r="CS33" s="150"/>
      <c r="CT33" s="150"/>
      <c r="CU33" s="150"/>
      <c r="CV33" s="150"/>
      <c r="CW33" s="150"/>
      <c r="CX33" s="150"/>
      <c r="CY33" s="150"/>
      <c r="CZ33" s="150"/>
      <c r="DA33" s="150"/>
      <c r="DB33" s="150"/>
      <c r="DC33" s="150"/>
      <c r="DD33" s="150"/>
    </row>
    <row r="34" customFormat="false" ht="21.75" hidden="false" customHeight="true" outlineLevel="0" collapsed="false">
      <c r="A34" s="216" t="s">
        <v>322</v>
      </c>
      <c r="B34" s="216"/>
      <c r="C34" s="216"/>
      <c r="D34" s="217" t="s">
        <v>304</v>
      </c>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06" t="n">
        <v>26442</v>
      </c>
      <c r="AC34" s="206"/>
      <c r="AD34" s="206"/>
      <c r="AE34" s="206"/>
      <c r="AF34" s="149" t="s">
        <v>58</v>
      </c>
      <c r="AG34" s="149"/>
      <c r="AH34" s="149"/>
      <c r="AI34" s="149"/>
      <c r="AJ34" s="218"/>
      <c r="AK34" s="218"/>
      <c r="AL34" s="218"/>
      <c r="AM34" s="218"/>
      <c r="AN34" s="218"/>
      <c r="AO34" s="218"/>
      <c r="AP34" s="218"/>
      <c r="AQ34" s="218"/>
      <c r="AR34" s="218"/>
      <c r="AS34" s="218"/>
      <c r="AT34" s="218"/>
      <c r="AU34" s="218"/>
      <c r="AV34" s="218"/>
      <c r="AW34" s="219"/>
      <c r="AX34" s="219"/>
      <c r="AY34" s="219"/>
      <c r="AZ34" s="219"/>
      <c r="BA34" s="219"/>
      <c r="BB34" s="219"/>
      <c r="BC34" s="219"/>
      <c r="BD34" s="219"/>
      <c r="BE34" s="219"/>
      <c r="BF34" s="219"/>
      <c r="BG34" s="219"/>
      <c r="BH34" s="219"/>
      <c r="BI34" s="219"/>
      <c r="BJ34" s="219"/>
      <c r="BK34" s="219"/>
      <c r="BL34" s="219"/>
      <c r="BM34" s="219"/>
      <c r="BN34" s="219"/>
      <c r="BO34" s="219"/>
      <c r="BP34" s="219"/>
      <c r="BQ34" s="219"/>
      <c r="BR34" s="220"/>
      <c r="BS34" s="220"/>
      <c r="BT34" s="220"/>
      <c r="BU34" s="220"/>
      <c r="BV34" s="220"/>
      <c r="BW34" s="220"/>
      <c r="BX34" s="220"/>
      <c r="CB34" s="40"/>
      <c r="CC34" s="40"/>
      <c r="CD34" s="40"/>
    </row>
    <row r="35" customFormat="false" ht="12.95" hidden="false" customHeight="true" outlineLevel="0" collapsed="false">
      <c r="A35" s="149" t="s">
        <v>323</v>
      </c>
      <c r="B35" s="149"/>
      <c r="C35" s="149"/>
      <c r="D35" s="214" t="s">
        <v>324</v>
      </c>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06" t="n">
        <v>26450</v>
      </c>
      <c r="AC35" s="206"/>
      <c r="AD35" s="206"/>
      <c r="AE35" s="206"/>
      <c r="AF35" s="149" t="s">
        <v>58</v>
      </c>
      <c r="AG35" s="149"/>
      <c r="AH35" s="149"/>
      <c r="AI35" s="149"/>
      <c r="AJ35" s="200"/>
      <c r="AK35" s="200"/>
      <c r="AL35" s="200"/>
      <c r="AM35" s="200"/>
      <c r="AN35" s="200"/>
      <c r="AO35" s="200"/>
      <c r="AP35" s="200"/>
      <c r="AQ35" s="200"/>
      <c r="AR35" s="200"/>
      <c r="AS35" s="200"/>
      <c r="AT35" s="200"/>
      <c r="AU35" s="200"/>
      <c r="AV35" s="200"/>
      <c r="AW35" s="221" t="n">
        <f aca="false">AW36</f>
        <v>383536.73</v>
      </c>
      <c r="AX35" s="221"/>
      <c r="AY35" s="221"/>
      <c r="AZ35" s="221"/>
      <c r="BA35" s="221"/>
      <c r="BB35" s="221"/>
      <c r="BC35" s="221"/>
      <c r="BD35" s="221" t="n">
        <f aca="false">BD36</f>
        <v>0</v>
      </c>
      <c r="BE35" s="221"/>
      <c r="BF35" s="221"/>
      <c r="BG35" s="221"/>
      <c r="BH35" s="221"/>
      <c r="BI35" s="221"/>
      <c r="BJ35" s="221"/>
      <c r="BK35" s="221" t="n">
        <f aca="false">BK36</f>
        <v>0</v>
      </c>
      <c r="BL35" s="221"/>
      <c r="BM35" s="221"/>
      <c r="BN35" s="221"/>
      <c r="BO35" s="221"/>
      <c r="BP35" s="221"/>
      <c r="BQ35" s="221"/>
      <c r="BR35" s="162"/>
      <c r="BS35" s="162"/>
      <c r="BT35" s="162"/>
      <c r="BU35" s="162"/>
      <c r="BV35" s="162"/>
      <c r="BW35" s="162"/>
      <c r="BX35" s="162"/>
      <c r="CB35" s="40"/>
      <c r="CC35" s="40"/>
      <c r="CD35" s="40"/>
    </row>
    <row r="36" customFormat="false" ht="23.1" hidden="false" customHeight="true" outlineLevel="0" collapsed="false">
      <c r="A36" s="222" t="s">
        <v>325</v>
      </c>
      <c r="B36" s="222"/>
      <c r="C36" s="222"/>
      <c r="D36" s="223" t="s">
        <v>302</v>
      </c>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4" t="n">
        <v>26451</v>
      </c>
      <c r="AC36" s="224"/>
      <c r="AD36" s="224"/>
      <c r="AE36" s="224"/>
      <c r="AF36" s="225" t="s">
        <v>58</v>
      </c>
      <c r="AG36" s="225"/>
      <c r="AH36" s="225"/>
      <c r="AI36" s="225"/>
      <c r="AJ36" s="200"/>
      <c r="AK36" s="200"/>
      <c r="AL36" s="200"/>
      <c r="AM36" s="200"/>
      <c r="AN36" s="200"/>
      <c r="AO36" s="200"/>
      <c r="AP36" s="200"/>
      <c r="AQ36" s="200"/>
      <c r="AR36" s="200"/>
      <c r="AS36" s="200"/>
      <c r="AT36" s="200"/>
      <c r="AU36" s="200"/>
      <c r="AV36" s="200"/>
      <c r="AW36" s="180" t="n">
        <v>383536.73</v>
      </c>
      <c r="AX36" s="180"/>
      <c r="AY36" s="180"/>
      <c r="AZ36" s="180"/>
      <c r="BA36" s="180"/>
      <c r="BB36" s="180"/>
      <c r="BC36" s="180"/>
      <c r="BD36" s="226" t="n">
        <v>0</v>
      </c>
      <c r="BE36" s="226"/>
      <c r="BF36" s="226"/>
      <c r="BG36" s="226"/>
      <c r="BH36" s="226"/>
      <c r="BI36" s="226"/>
      <c r="BJ36" s="226"/>
      <c r="BK36" s="226" t="n">
        <v>0</v>
      </c>
      <c r="BL36" s="226"/>
      <c r="BM36" s="226"/>
      <c r="BN36" s="226"/>
      <c r="BO36" s="226"/>
      <c r="BP36" s="226"/>
      <c r="BQ36" s="226"/>
      <c r="BR36" s="227"/>
      <c r="BS36" s="227"/>
      <c r="BT36" s="227"/>
      <c r="BU36" s="227"/>
      <c r="BV36" s="227"/>
      <c r="BW36" s="227"/>
      <c r="BX36" s="227"/>
      <c r="CA36" s="50" t="s">
        <v>326</v>
      </c>
      <c r="CB36" s="40"/>
      <c r="CC36" s="40"/>
      <c r="CD36" s="40"/>
    </row>
    <row r="37" customFormat="false" ht="23.1" hidden="false" customHeight="true" outlineLevel="0" collapsed="false">
      <c r="A37" s="228" t="s">
        <v>82</v>
      </c>
      <c r="B37" s="228"/>
      <c r="C37" s="228"/>
      <c r="D37" s="213" t="s">
        <v>309</v>
      </c>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06" t="s">
        <v>327</v>
      </c>
      <c r="AC37" s="206"/>
      <c r="AD37" s="206"/>
      <c r="AE37" s="206"/>
      <c r="AF37" s="149" t="s">
        <v>58</v>
      </c>
      <c r="AG37" s="149"/>
      <c r="AH37" s="149"/>
      <c r="AI37" s="149"/>
      <c r="AJ37" s="200"/>
      <c r="AK37" s="200"/>
      <c r="AL37" s="200"/>
      <c r="AM37" s="200"/>
      <c r="AN37" s="200"/>
      <c r="AO37" s="200"/>
      <c r="AP37" s="200"/>
      <c r="AQ37" s="200"/>
      <c r="AR37" s="200"/>
      <c r="AS37" s="200"/>
      <c r="AT37" s="200"/>
      <c r="AU37" s="200"/>
      <c r="AV37" s="200"/>
      <c r="AW37" s="161"/>
      <c r="AX37" s="161"/>
      <c r="AY37" s="161"/>
      <c r="AZ37" s="161"/>
      <c r="BA37" s="161"/>
      <c r="BB37" s="161"/>
      <c r="BC37" s="161"/>
      <c r="BD37" s="161"/>
      <c r="BE37" s="161"/>
      <c r="BF37" s="161"/>
      <c r="BG37" s="161"/>
      <c r="BH37" s="161"/>
      <c r="BI37" s="161"/>
      <c r="BJ37" s="161"/>
      <c r="BK37" s="161"/>
      <c r="BL37" s="161"/>
      <c r="BM37" s="161"/>
      <c r="BN37" s="161"/>
      <c r="BO37" s="161"/>
      <c r="BP37" s="161"/>
      <c r="BQ37" s="161"/>
      <c r="BR37" s="162"/>
      <c r="BS37" s="162"/>
      <c r="BT37" s="162"/>
      <c r="BU37" s="162"/>
      <c r="BV37" s="162"/>
      <c r="BW37" s="162"/>
      <c r="BX37" s="162"/>
      <c r="CB37" s="40"/>
      <c r="CC37" s="40"/>
      <c r="CD37" s="40"/>
    </row>
    <row r="38" customFormat="false" ht="23.1" hidden="false" customHeight="true" outlineLevel="0" collapsed="false">
      <c r="A38" s="228" t="s">
        <v>70</v>
      </c>
      <c r="B38" s="228"/>
      <c r="C38" s="228"/>
      <c r="D38" s="213" t="s">
        <v>309</v>
      </c>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06" t="s">
        <v>328</v>
      </c>
      <c r="AC38" s="206"/>
      <c r="AD38" s="206"/>
      <c r="AE38" s="206"/>
      <c r="AF38" s="149" t="n">
        <v>1111</v>
      </c>
      <c r="AG38" s="149"/>
      <c r="AH38" s="149"/>
      <c r="AI38" s="149"/>
      <c r="AJ38" s="229"/>
      <c r="AK38" s="230"/>
      <c r="AL38" s="230"/>
      <c r="AM38" s="230"/>
      <c r="AN38" s="230"/>
      <c r="AO38" s="230"/>
      <c r="AP38" s="231"/>
      <c r="AQ38" s="229"/>
      <c r="AR38" s="230"/>
      <c r="AS38" s="230"/>
      <c r="AT38" s="230"/>
      <c r="AU38" s="230"/>
      <c r="AV38" s="231"/>
      <c r="AW38" s="161"/>
      <c r="AX38" s="161"/>
      <c r="AY38" s="161"/>
      <c r="AZ38" s="161"/>
      <c r="BA38" s="161"/>
      <c r="BB38" s="161"/>
      <c r="BC38" s="161"/>
      <c r="BD38" s="161"/>
      <c r="BE38" s="161"/>
      <c r="BF38" s="161"/>
      <c r="BG38" s="161"/>
      <c r="BH38" s="161"/>
      <c r="BI38" s="161"/>
      <c r="BJ38" s="161"/>
      <c r="BK38" s="161"/>
      <c r="BL38" s="161"/>
      <c r="BM38" s="161"/>
      <c r="BN38" s="161"/>
      <c r="BO38" s="161"/>
      <c r="BP38" s="161"/>
      <c r="BQ38" s="161"/>
      <c r="BR38" s="162"/>
      <c r="BS38" s="162"/>
      <c r="BT38" s="162"/>
      <c r="BU38" s="162"/>
      <c r="BV38" s="162"/>
      <c r="BW38" s="162"/>
      <c r="BX38" s="162"/>
      <c r="CB38" s="40"/>
      <c r="CC38" s="40"/>
      <c r="CD38" s="40"/>
    </row>
    <row r="39" customFormat="false" ht="23.1" hidden="false" customHeight="true" outlineLevel="0" collapsed="false">
      <c r="A39" s="228" t="s">
        <v>71</v>
      </c>
      <c r="B39" s="228"/>
      <c r="C39" s="228"/>
      <c r="D39" s="213" t="s">
        <v>309</v>
      </c>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06" t="s">
        <v>329</v>
      </c>
      <c r="AC39" s="206"/>
      <c r="AD39" s="206"/>
      <c r="AE39" s="206"/>
      <c r="AF39" s="149" t="n">
        <v>1112</v>
      </c>
      <c r="AG39" s="149"/>
      <c r="AH39" s="149"/>
      <c r="AI39" s="149"/>
      <c r="AJ39" s="229"/>
      <c r="AK39" s="230"/>
      <c r="AL39" s="230"/>
      <c r="AM39" s="230"/>
      <c r="AN39" s="230"/>
      <c r="AO39" s="230"/>
      <c r="AP39" s="231"/>
      <c r="AQ39" s="229"/>
      <c r="AR39" s="230"/>
      <c r="AS39" s="230"/>
      <c r="AT39" s="230"/>
      <c r="AU39" s="230"/>
      <c r="AV39" s="231"/>
      <c r="AW39" s="161"/>
      <c r="AX39" s="161"/>
      <c r="AY39" s="161"/>
      <c r="AZ39" s="161"/>
      <c r="BA39" s="161"/>
      <c r="BB39" s="161"/>
      <c r="BC39" s="161"/>
      <c r="BD39" s="161"/>
      <c r="BE39" s="161"/>
      <c r="BF39" s="161"/>
      <c r="BG39" s="161"/>
      <c r="BH39" s="161"/>
      <c r="BI39" s="161"/>
      <c r="BJ39" s="161"/>
      <c r="BK39" s="161"/>
      <c r="BL39" s="161"/>
      <c r="BM39" s="161"/>
      <c r="BN39" s="161"/>
      <c r="BO39" s="161"/>
      <c r="BP39" s="161"/>
      <c r="BQ39" s="161"/>
      <c r="BR39" s="162"/>
      <c r="BS39" s="162"/>
      <c r="BT39" s="162"/>
      <c r="BU39" s="162"/>
      <c r="BV39" s="162"/>
      <c r="BW39" s="162"/>
      <c r="BX39" s="162"/>
      <c r="CB39" s="40"/>
      <c r="CC39" s="40"/>
      <c r="CD39" s="40"/>
    </row>
    <row r="40" customFormat="false" ht="23.1" hidden="false" customHeight="true" outlineLevel="0" collapsed="false">
      <c r="A40" s="228"/>
      <c r="B40" s="228"/>
      <c r="C40" s="228"/>
      <c r="D40" s="213" t="s">
        <v>317</v>
      </c>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06" t="s">
        <v>328</v>
      </c>
      <c r="AC40" s="206"/>
      <c r="AD40" s="206"/>
      <c r="AE40" s="206"/>
      <c r="AF40" s="149" t="s">
        <v>58</v>
      </c>
      <c r="AG40" s="149"/>
      <c r="AH40" s="149"/>
      <c r="AI40" s="149"/>
      <c r="AJ40" s="200"/>
      <c r="AK40" s="200"/>
      <c r="AL40" s="200"/>
      <c r="AM40" s="200"/>
      <c r="AN40" s="200"/>
      <c r="AO40" s="200"/>
      <c r="AP40" s="200"/>
      <c r="AQ40" s="200"/>
      <c r="AR40" s="200"/>
      <c r="AS40" s="200"/>
      <c r="AT40" s="200"/>
      <c r="AU40" s="200"/>
      <c r="AV40" s="200"/>
      <c r="AW40" s="161"/>
      <c r="AX40" s="161"/>
      <c r="AY40" s="161"/>
      <c r="AZ40" s="161"/>
      <c r="BA40" s="161"/>
      <c r="BB40" s="161"/>
      <c r="BC40" s="161"/>
      <c r="BD40" s="161"/>
      <c r="BE40" s="161"/>
      <c r="BF40" s="161"/>
      <c r="BG40" s="161"/>
      <c r="BH40" s="161"/>
      <c r="BI40" s="161"/>
      <c r="BJ40" s="161"/>
      <c r="BK40" s="161"/>
      <c r="BL40" s="161"/>
      <c r="BM40" s="161"/>
      <c r="BN40" s="161"/>
      <c r="BO40" s="161"/>
      <c r="BP40" s="161"/>
      <c r="BQ40" s="161"/>
      <c r="BR40" s="162"/>
      <c r="BS40" s="162"/>
      <c r="BT40" s="162"/>
      <c r="BU40" s="162"/>
      <c r="BV40" s="162"/>
      <c r="BW40" s="162"/>
      <c r="BX40" s="162"/>
      <c r="CB40" s="40" t="n">
        <v>2023</v>
      </c>
      <c r="CC40" s="40" t="n">
        <v>2024</v>
      </c>
      <c r="CD40" s="40" t="n">
        <v>2025</v>
      </c>
    </row>
    <row r="41" customFormat="false" ht="12.95" hidden="false" customHeight="true" outlineLevel="0" collapsed="false">
      <c r="A41" s="149" t="s">
        <v>330</v>
      </c>
      <c r="B41" s="149"/>
      <c r="C41" s="149"/>
      <c r="D41" s="217" t="s">
        <v>291</v>
      </c>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06" t="n">
        <v>26452</v>
      </c>
      <c r="AC41" s="206"/>
      <c r="AD41" s="206"/>
      <c r="AE41" s="206"/>
      <c r="AF41" s="149" t="s">
        <v>58</v>
      </c>
      <c r="AG41" s="149"/>
      <c r="AH41" s="149"/>
      <c r="AI41" s="149"/>
      <c r="AJ41" s="200"/>
      <c r="AK41" s="200"/>
      <c r="AL41" s="200"/>
      <c r="AM41" s="200"/>
      <c r="AN41" s="200"/>
      <c r="AO41" s="200"/>
      <c r="AP41" s="200"/>
      <c r="AQ41" s="200"/>
      <c r="AR41" s="200"/>
      <c r="AS41" s="200"/>
      <c r="AT41" s="200"/>
      <c r="AU41" s="200"/>
      <c r="AV41" s="200"/>
      <c r="AW41" s="161"/>
      <c r="AX41" s="161"/>
      <c r="AY41" s="161"/>
      <c r="AZ41" s="161"/>
      <c r="BA41" s="161"/>
      <c r="BB41" s="161"/>
      <c r="BC41" s="161"/>
      <c r="BD41" s="161"/>
      <c r="BE41" s="161"/>
      <c r="BF41" s="161"/>
      <c r="BG41" s="161"/>
      <c r="BH41" s="161"/>
      <c r="BI41" s="161"/>
      <c r="BJ41" s="161"/>
      <c r="BK41" s="161"/>
      <c r="BL41" s="161"/>
      <c r="BM41" s="161"/>
      <c r="BN41" s="161"/>
      <c r="BO41" s="161"/>
      <c r="BP41" s="161"/>
      <c r="BQ41" s="161"/>
      <c r="BR41" s="162"/>
      <c r="BS41" s="162"/>
      <c r="BT41" s="162"/>
      <c r="BU41" s="162"/>
      <c r="BV41" s="162"/>
      <c r="BW41" s="162"/>
      <c r="BX41" s="162"/>
      <c r="CB41" s="40"/>
      <c r="CC41" s="40"/>
      <c r="CD41" s="40"/>
    </row>
    <row r="42" customFormat="false" ht="45.95" hidden="false" customHeight="true" outlineLevel="0" collapsed="false">
      <c r="A42" s="222" t="s">
        <v>331</v>
      </c>
      <c r="B42" s="222"/>
      <c r="C42" s="222"/>
      <c r="D42" s="232" t="s">
        <v>332</v>
      </c>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06" t="n">
        <v>26500</v>
      </c>
      <c r="AC42" s="206"/>
      <c r="AD42" s="206"/>
      <c r="AE42" s="206"/>
      <c r="AF42" s="149" t="s">
        <v>58</v>
      </c>
      <c r="AG42" s="149"/>
      <c r="AH42" s="149"/>
      <c r="AI42" s="149"/>
      <c r="AJ42" s="200"/>
      <c r="AK42" s="200"/>
      <c r="AL42" s="200"/>
      <c r="AM42" s="200"/>
      <c r="AN42" s="200"/>
      <c r="AO42" s="200"/>
      <c r="AP42" s="200"/>
      <c r="AQ42" s="200"/>
      <c r="AR42" s="200"/>
      <c r="AS42" s="200"/>
      <c r="AT42" s="200"/>
      <c r="AU42" s="200"/>
      <c r="AV42" s="200"/>
      <c r="AW42" s="168" t="n">
        <f aca="false">AW20+AW25+AW35-AW10</f>
        <v>1861357.91</v>
      </c>
      <c r="AX42" s="168"/>
      <c r="AY42" s="168"/>
      <c r="AZ42" s="168"/>
      <c r="BA42" s="168"/>
      <c r="BB42" s="168"/>
      <c r="BC42" s="168"/>
      <c r="BD42" s="168" t="n">
        <f aca="false">BD20+BD25+BD35</f>
        <v>1523600</v>
      </c>
      <c r="BE42" s="168"/>
      <c r="BF42" s="168"/>
      <c r="BG42" s="168"/>
      <c r="BH42" s="168"/>
      <c r="BI42" s="168"/>
      <c r="BJ42" s="168"/>
      <c r="BK42" s="168" t="n">
        <f aca="false">BK20+BK25+BK35</f>
        <v>1434200</v>
      </c>
      <c r="BL42" s="168"/>
      <c r="BM42" s="168"/>
      <c r="BN42" s="168"/>
      <c r="BO42" s="168"/>
      <c r="BP42" s="168"/>
      <c r="BQ42" s="168"/>
      <c r="BR42" s="162"/>
      <c r="BS42" s="162"/>
      <c r="BT42" s="162"/>
      <c r="BU42" s="162"/>
      <c r="BV42" s="162"/>
      <c r="BW42" s="162"/>
      <c r="BX42" s="162"/>
      <c r="CB42" s="111" t="n">
        <f aca="false">AW7-AW42-AW10</f>
        <v>0</v>
      </c>
      <c r="CC42" s="111" t="n">
        <f aca="false">BD7-BD42</f>
        <v>0</v>
      </c>
      <c r="CD42" s="111" t="n">
        <f aca="false">BK7-BK42</f>
        <v>0</v>
      </c>
    </row>
    <row r="43" customFormat="false" ht="12.95" hidden="false" customHeight="true" outlineLevel="0" collapsed="false">
      <c r="A43" s="216"/>
      <c r="B43" s="216"/>
      <c r="C43" s="216"/>
      <c r="D43" s="233" t="s">
        <v>333</v>
      </c>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06" t="n">
        <v>26510</v>
      </c>
      <c r="AC43" s="206"/>
      <c r="AD43" s="206"/>
      <c r="AE43" s="206"/>
      <c r="AF43" s="149"/>
      <c r="AG43" s="149"/>
      <c r="AH43" s="149"/>
      <c r="AI43" s="149"/>
      <c r="AJ43" s="200"/>
      <c r="AK43" s="200"/>
      <c r="AL43" s="200"/>
      <c r="AM43" s="200"/>
      <c r="AN43" s="200"/>
      <c r="AO43" s="200"/>
      <c r="AP43" s="200"/>
      <c r="AQ43" s="200"/>
      <c r="AR43" s="200"/>
      <c r="AS43" s="200"/>
      <c r="AT43" s="200"/>
      <c r="AU43" s="200"/>
      <c r="AV43" s="200"/>
      <c r="AW43" s="161"/>
      <c r="AX43" s="161"/>
      <c r="AY43" s="161"/>
      <c r="AZ43" s="161"/>
      <c r="BA43" s="161"/>
      <c r="BB43" s="161"/>
      <c r="BC43" s="161"/>
      <c r="BD43" s="161"/>
      <c r="BE43" s="161"/>
      <c r="BF43" s="161"/>
      <c r="BG43" s="161"/>
      <c r="BH43" s="161"/>
      <c r="BI43" s="161"/>
      <c r="BJ43" s="161"/>
      <c r="BK43" s="161"/>
      <c r="BL43" s="161"/>
      <c r="BM43" s="161"/>
      <c r="BN43" s="161"/>
      <c r="BO43" s="161"/>
      <c r="BP43" s="161"/>
      <c r="BQ43" s="161"/>
      <c r="BR43" s="162"/>
      <c r="BS43" s="162"/>
      <c r="BT43" s="162"/>
      <c r="BU43" s="162"/>
      <c r="BV43" s="162"/>
      <c r="BW43" s="162"/>
      <c r="BX43" s="162"/>
      <c r="CB43" s="40"/>
      <c r="CC43" s="40"/>
      <c r="CD43" s="40"/>
    </row>
    <row r="44" customFormat="false" ht="45.95" hidden="false" customHeight="true" outlineLevel="0" collapsed="false">
      <c r="A44" s="216" t="s">
        <v>334</v>
      </c>
      <c r="B44" s="216"/>
      <c r="C44" s="216"/>
      <c r="D44" s="234" t="s">
        <v>335</v>
      </c>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06" t="n">
        <v>26600</v>
      </c>
      <c r="AC44" s="206"/>
      <c r="AD44" s="206"/>
      <c r="AE44" s="206"/>
      <c r="AF44" s="149" t="s">
        <v>58</v>
      </c>
      <c r="AG44" s="149"/>
      <c r="AH44" s="149"/>
      <c r="AI44" s="149"/>
      <c r="AJ44" s="200"/>
      <c r="AK44" s="200"/>
      <c r="AL44" s="200"/>
      <c r="AM44" s="200"/>
      <c r="AN44" s="200"/>
      <c r="AO44" s="200"/>
      <c r="AP44" s="200"/>
      <c r="AQ44" s="200"/>
      <c r="AR44" s="200"/>
      <c r="AS44" s="200"/>
      <c r="AT44" s="200"/>
      <c r="AU44" s="200"/>
      <c r="AV44" s="200"/>
      <c r="AW44" s="161"/>
      <c r="AX44" s="161"/>
      <c r="AY44" s="161"/>
      <c r="AZ44" s="161"/>
      <c r="BA44" s="161"/>
      <c r="BB44" s="161"/>
      <c r="BC44" s="161"/>
      <c r="BD44" s="161"/>
      <c r="BE44" s="161"/>
      <c r="BF44" s="161"/>
      <c r="BG44" s="161"/>
      <c r="BH44" s="161"/>
      <c r="BI44" s="161"/>
      <c r="BJ44" s="161"/>
      <c r="BK44" s="161"/>
      <c r="BL44" s="161"/>
      <c r="BM44" s="161"/>
      <c r="BN44" s="161"/>
      <c r="BO44" s="161"/>
      <c r="BP44" s="161"/>
      <c r="BQ44" s="161"/>
      <c r="BR44" s="162"/>
      <c r="BS44" s="162"/>
      <c r="BT44" s="162"/>
      <c r="BU44" s="162"/>
      <c r="BV44" s="162"/>
      <c r="BW44" s="162"/>
      <c r="BX44" s="162"/>
      <c r="CB44" s="40"/>
      <c r="CC44" s="40"/>
      <c r="CD44" s="40"/>
    </row>
    <row r="45" customFormat="false" ht="12.95" hidden="false" customHeight="true" outlineLevel="0" collapsed="false">
      <c r="A45" s="149"/>
      <c r="B45" s="149"/>
      <c r="C45" s="149"/>
      <c r="D45" s="234" t="s">
        <v>333</v>
      </c>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5" t="n">
        <v>26610</v>
      </c>
      <c r="AC45" s="235"/>
      <c r="AD45" s="235"/>
      <c r="AE45" s="235"/>
      <c r="AF45" s="236"/>
      <c r="AG45" s="236"/>
      <c r="AH45" s="236"/>
      <c r="AI45" s="236"/>
      <c r="AJ45" s="237"/>
      <c r="AK45" s="237"/>
      <c r="AL45" s="237"/>
      <c r="AM45" s="237"/>
      <c r="AN45" s="237"/>
      <c r="AO45" s="237"/>
      <c r="AP45" s="237"/>
      <c r="AQ45" s="237"/>
      <c r="AR45" s="237"/>
      <c r="AS45" s="237"/>
      <c r="AT45" s="237"/>
      <c r="AU45" s="237"/>
      <c r="AV45" s="237"/>
      <c r="AW45" s="238"/>
      <c r="AX45" s="238"/>
      <c r="AY45" s="238"/>
      <c r="AZ45" s="238"/>
      <c r="BA45" s="238"/>
      <c r="BB45" s="238"/>
      <c r="BC45" s="238"/>
      <c r="BD45" s="238"/>
      <c r="BE45" s="238"/>
      <c r="BF45" s="238"/>
      <c r="BG45" s="238"/>
      <c r="BH45" s="238"/>
      <c r="BI45" s="238"/>
      <c r="BJ45" s="238"/>
      <c r="BK45" s="238"/>
      <c r="BL45" s="238"/>
      <c r="BM45" s="238"/>
      <c r="BN45" s="238"/>
      <c r="BO45" s="238"/>
      <c r="BP45" s="238"/>
      <c r="BQ45" s="238"/>
      <c r="BR45" s="239"/>
      <c r="BS45" s="239"/>
      <c r="BT45" s="239"/>
      <c r="BU45" s="239"/>
      <c r="BV45" s="239"/>
      <c r="BW45" s="239"/>
      <c r="BX45" s="239"/>
      <c r="CB45" s="40"/>
      <c r="CC45" s="40"/>
      <c r="CD45" s="40"/>
    </row>
    <row r="46" customFormat="false" ht="6.75" hidden="false" customHeight="true" outlineLevel="0" collapsed="false">
      <c r="A46" s="240"/>
      <c r="B46" s="240"/>
      <c r="C46" s="240"/>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1"/>
      <c r="AX46" s="241"/>
      <c r="AY46" s="241"/>
      <c r="AZ46" s="241"/>
      <c r="BA46" s="241"/>
      <c r="BB46" s="241"/>
      <c r="BC46" s="241"/>
      <c r="BD46" s="241"/>
      <c r="BE46" s="241"/>
      <c r="BF46" s="241"/>
      <c r="BG46" s="241"/>
      <c r="BH46" s="241"/>
      <c r="BI46" s="241"/>
      <c r="BJ46" s="241"/>
      <c r="BK46" s="241"/>
      <c r="BL46" s="241"/>
      <c r="BM46" s="241"/>
      <c r="BN46" s="241"/>
      <c r="BO46" s="241"/>
      <c r="BP46" s="241"/>
      <c r="BQ46" s="241"/>
      <c r="BR46" s="240"/>
      <c r="BS46" s="240"/>
      <c r="BT46" s="240"/>
      <c r="BU46" s="240"/>
      <c r="BV46" s="240"/>
      <c r="BW46" s="240"/>
      <c r="BX46" s="240"/>
    </row>
    <row r="47" customFormat="false" ht="12" hidden="false" customHeight="true" outlineLevel="0" collapsed="false">
      <c r="A47" s="242" t="s">
        <v>336</v>
      </c>
      <c r="B47" s="242"/>
      <c r="C47" s="242"/>
      <c r="D47" s="242"/>
      <c r="E47" s="242"/>
      <c r="F47" s="242"/>
      <c r="G47" s="242"/>
      <c r="H47" s="242"/>
      <c r="I47" s="242"/>
      <c r="J47" s="242"/>
      <c r="K47" s="242"/>
      <c r="L47" s="242"/>
      <c r="M47" s="242"/>
      <c r="N47" s="242"/>
      <c r="O47" s="242"/>
      <c r="P47" s="242"/>
      <c r="Q47" s="242"/>
      <c r="R47" s="242"/>
      <c r="S47" s="242"/>
      <c r="T47" s="242"/>
      <c r="U47" s="242"/>
      <c r="V47" s="242"/>
      <c r="W47" s="243" t="s">
        <v>337</v>
      </c>
      <c r="X47" s="243"/>
      <c r="Y47" s="243"/>
      <c r="Z47" s="243"/>
      <c r="AA47" s="243"/>
      <c r="AB47" s="243"/>
      <c r="AC47" s="243"/>
      <c r="AD47" s="243"/>
      <c r="AE47" s="243"/>
      <c r="AF47" s="243"/>
      <c r="AG47" s="243"/>
      <c r="AH47" s="242"/>
      <c r="AI47" s="244"/>
      <c r="AJ47" s="244"/>
      <c r="AK47" s="244"/>
      <c r="AL47" s="244"/>
      <c r="AM47" s="244"/>
      <c r="AN47" s="244"/>
      <c r="AO47" s="244"/>
      <c r="AP47" s="244"/>
      <c r="AQ47" s="244"/>
      <c r="AR47" s="242"/>
      <c r="AS47" s="243" t="s">
        <v>7</v>
      </c>
      <c r="AT47" s="243"/>
      <c r="AU47" s="243"/>
      <c r="AV47" s="243"/>
      <c r="AW47" s="243"/>
      <c r="AX47" s="243"/>
      <c r="AY47" s="243"/>
      <c r="AZ47" s="243"/>
      <c r="BA47" s="243"/>
      <c r="BB47" s="243"/>
      <c r="BC47" s="243"/>
      <c r="BD47" s="243"/>
      <c r="BE47" s="243"/>
      <c r="BF47" s="243"/>
      <c r="BG47" s="243"/>
      <c r="BH47" s="243"/>
      <c r="BI47" s="243"/>
      <c r="BJ47" s="241"/>
      <c r="BK47" s="241"/>
      <c r="BL47" s="241"/>
      <c r="BM47" s="241"/>
      <c r="BN47" s="241"/>
      <c r="BO47" s="241"/>
      <c r="BP47" s="241"/>
      <c r="BQ47" s="241"/>
      <c r="BR47" s="240"/>
      <c r="BS47" s="240"/>
      <c r="BT47" s="240"/>
      <c r="BU47" s="240"/>
      <c r="BV47" s="240"/>
      <c r="BW47" s="240"/>
      <c r="BX47" s="240"/>
    </row>
    <row r="48" customFormat="false" ht="12" hidden="false" customHeight="true" outlineLevel="0" collapsed="false">
      <c r="A48" s="245" t="s">
        <v>338</v>
      </c>
      <c r="B48" s="245"/>
      <c r="C48" s="245"/>
      <c r="D48" s="245"/>
      <c r="E48" s="245"/>
      <c r="F48" s="245"/>
      <c r="G48" s="245"/>
      <c r="H48" s="245"/>
      <c r="I48" s="245"/>
      <c r="J48" s="245"/>
      <c r="K48" s="245"/>
      <c r="L48" s="245"/>
      <c r="M48" s="245"/>
      <c r="N48" s="245"/>
      <c r="O48" s="245"/>
      <c r="P48" s="245"/>
      <c r="Q48" s="245"/>
      <c r="R48" s="245"/>
      <c r="S48" s="245"/>
      <c r="T48" s="245"/>
      <c r="U48" s="246"/>
      <c r="V48" s="246"/>
      <c r="W48" s="243"/>
      <c r="X48" s="243"/>
      <c r="Y48" s="243"/>
      <c r="Z48" s="243"/>
      <c r="AA48" s="243"/>
      <c r="AB48" s="243"/>
      <c r="AC48" s="243"/>
      <c r="AD48" s="243"/>
      <c r="AE48" s="243"/>
      <c r="AF48" s="243"/>
      <c r="AG48" s="243"/>
      <c r="AH48" s="240"/>
      <c r="AI48" s="244"/>
      <c r="AJ48" s="244"/>
      <c r="AK48" s="244"/>
      <c r="AL48" s="244"/>
      <c r="AM48" s="244"/>
      <c r="AN48" s="244"/>
      <c r="AO48" s="244"/>
      <c r="AP48" s="244"/>
      <c r="AQ48" s="244"/>
      <c r="AR48" s="247"/>
      <c r="AS48" s="243"/>
      <c r="AT48" s="243"/>
      <c r="AU48" s="243"/>
      <c r="AV48" s="243"/>
      <c r="AW48" s="243"/>
      <c r="AX48" s="243"/>
      <c r="AY48" s="243"/>
      <c r="AZ48" s="243"/>
      <c r="BA48" s="243"/>
      <c r="BB48" s="243"/>
      <c r="BC48" s="243"/>
      <c r="BD48" s="243"/>
      <c r="BE48" s="243"/>
      <c r="BF48" s="243"/>
      <c r="BG48" s="243"/>
      <c r="BH48" s="243"/>
      <c r="BI48" s="243"/>
      <c r="BJ48" s="241"/>
      <c r="BK48" s="241"/>
      <c r="BL48" s="241"/>
      <c r="BM48" s="241"/>
      <c r="BN48" s="241"/>
      <c r="BO48" s="241"/>
      <c r="BP48" s="241"/>
      <c r="BQ48" s="241"/>
      <c r="BR48" s="240"/>
      <c r="BS48" s="240"/>
      <c r="BT48" s="240"/>
      <c r="BU48" s="240"/>
      <c r="BV48" s="240"/>
      <c r="BW48" s="240"/>
      <c r="BX48" s="240"/>
    </row>
    <row r="49" s="252" customFormat="true" ht="9.95" hidden="false" customHeight="true" outlineLevel="0" collapsed="false">
      <c r="A49" s="248"/>
      <c r="B49" s="248"/>
      <c r="C49" s="248"/>
      <c r="D49" s="248"/>
      <c r="E49" s="248"/>
      <c r="F49" s="248"/>
      <c r="G49" s="248"/>
      <c r="H49" s="248"/>
      <c r="I49" s="248"/>
      <c r="J49" s="248"/>
      <c r="K49" s="248"/>
      <c r="L49" s="248"/>
      <c r="M49" s="248"/>
      <c r="N49" s="248"/>
      <c r="O49" s="248"/>
      <c r="P49" s="248"/>
      <c r="Q49" s="248"/>
      <c r="R49" s="248"/>
      <c r="S49" s="248"/>
      <c r="T49" s="248"/>
      <c r="U49" s="248"/>
      <c r="V49" s="248"/>
      <c r="W49" s="249" t="s">
        <v>339</v>
      </c>
      <c r="X49" s="249"/>
      <c r="Y49" s="249"/>
      <c r="Z49" s="249"/>
      <c r="AA49" s="249"/>
      <c r="AB49" s="249"/>
      <c r="AC49" s="249"/>
      <c r="AD49" s="249"/>
      <c r="AE49" s="249"/>
      <c r="AF49" s="249"/>
      <c r="AG49" s="249"/>
      <c r="AH49" s="248"/>
      <c r="AI49" s="249" t="s">
        <v>8</v>
      </c>
      <c r="AJ49" s="249"/>
      <c r="AK49" s="249"/>
      <c r="AL49" s="249"/>
      <c r="AM49" s="249"/>
      <c r="AN49" s="249"/>
      <c r="AO49" s="249"/>
      <c r="AP49" s="249"/>
      <c r="AQ49" s="249"/>
      <c r="AR49" s="250"/>
      <c r="AS49" s="249" t="s">
        <v>9</v>
      </c>
      <c r="AT49" s="249"/>
      <c r="AU49" s="249"/>
      <c r="AV49" s="249"/>
      <c r="AW49" s="249"/>
      <c r="AX49" s="249"/>
      <c r="AY49" s="249"/>
      <c r="AZ49" s="249"/>
      <c r="BA49" s="249"/>
      <c r="BB49" s="249"/>
      <c r="BC49" s="249"/>
      <c r="BD49" s="249"/>
      <c r="BE49" s="249"/>
      <c r="BF49" s="249"/>
      <c r="BG49" s="249"/>
      <c r="BH49" s="249"/>
      <c r="BI49" s="249"/>
      <c r="BJ49" s="251"/>
      <c r="BK49" s="251"/>
      <c r="BL49" s="251"/>
      <c r="BM49" s="251"/>
      <c r="BN49" s="251"/>
      <c r="BO49" s="251"/>
      <c r="BP49" s="251"/>
      <c r="BQ49" s="251"/>
      <c r="BR49" s="248"/>
      <c r="BS49" s="248"/>
      <c r="BT49" s="248"/>
      <c r="BU49" s="248"/>
      <c r="BV49" s="248"/>
      <c r="BW49" s="248"/>
      <c r="BX49" s="248"/>
      <c r="CA49" s="50"/>
      <c r="CB49" s="253"/>
      <c r="CC49" s="253"/>
      <c r="CD49" s="253"/>
    </row>
    <row r="50" customFormat="false" ht="3" hidden="false" customHeight="true" outlineLevel="0" collapsed="false">
      <c r="A50" s="240"/>
      <c r="B50" s="240"/>
      <c r="C50" s="240"/>
      <c r="D50" s="240"/>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1"/>
      <c r="AX50" s="241"/>
      <c r="AY50" s="241"/>
      <c r="AZ50" s="241"/>
      <c r="BA50" s="241"/>
      <c r="BB50" s="241"/>
      <c r="BC50" s="241"/>
      <c r="BD50" s="241"/>
      <c r="BE50" s="241"/>
      <c r="BF50" s="241"/>
      <c r="BG50" s="241"/>
      <c r="BH50" s="241"/>
      <c r="BI50" s="241"/>
      <c r="BJ50" s="241"/>
      <c r="BK50" s="241"/>
      <c r="BL50" s="241"/>
      <c r="BM50" s="241"/>
      <c r="BN50" s="241"/>
      <c r="BO50" s="241"/>
      <c r="BP50" s="241"/>
      <c r="BQ50" s="241"/>
      <c r="BR50" s="240"/>
      <c r="BS50" s="240"/>
      <c r="BT50" s="240"/>
      <c r="BU50" s="240"/>
      <c r="BV50" s="240"/>
      <c r="BW50" s="240"/>
      <c r="BX50" s="240"/>
    </row>
    <row r="51" customFormat="false" ht="15" hidden="false" customHeight="true" outlineLevel="0" collapsed="false">
      <c r="A51" s="254" t="s">
        <v>340</v>
      </c>
      <c r="B51" s="254"/>
      <c r="C51" s="254"/>
      <c r="D51" s="254"/>
      <c r="E51" s="254"/>
      <c r="F51" s="254"/>
      <c r="G51" s="254"/>
      <c r="H51" s="254"/>
      <c r="I51" s="254"/>
      <c r="J51" s="254"/>
      <c r="K51" s="254"/>
      <c r="L51" s="255" t="s">
        <v>341</v>
      </c>
      <c r="M51" s="255"/>
      <c r="N51" s="255"/>
      <c r="O51" s="255"/>
      <c r="P51" s="255"/>
      <c r="Q51" s="255"/>
      <c r="R51" s="255"/>
      <c r="S51" s="255"/>
      <c r="T51" s="255"/>
      <c r="U51" s="255"/>
      <c r="V51" s="255"/>
      <c r="W51" s="256"/>
      <c r="X51" s="257" t="s">
        <v>342</v>
      </c>
      <c r="Y51" s="257"/>
      <c r="Z51" s="257"/>
      <c r="AA51" s="257"/>
      <c r="AB51" s="257"/>
      <c r="AC51" s="257"/>
      <c r="AD51" s="257"/>
      <c r="AE51" s="257"/>
      <c r="AF51" s="257"/>
      <c r="AG51" s="257"/>
      <c r="AH51" s="257"/>
      <c r="AI51" s="257"/>
      <c r="AJ51" s="257"/>
      <c r="AK51" s="257"/>
      <c r="AL51" s="257"/>
      <c r="AM51" s="257"/>
      <c r="AN51" s="257"/>
      <c r="AO51" s="258"/>
      <c r="AP51" s="255" t="s">
        <v>343</v>
      </c>
      <c r="AQ51" s="255"/>
      <c r="AR51" s="255"/>
      <c r="AS51" s="255"/>
      <c r="AT51" s="255"/>
      <c r="AU51" s="255"/>
      <c r="AV51" s="255"/>
      <c r="AW51" s="255"/>
      <c r="AX51" s="255"/>
      <c r="AY51" s="259"/>
      <c r="AZ51" s="259"/>
      <c r="BA51" s="259"/>
      <c r="BB51" s="259"/>
      <c r="BC51" s="259"/>
      <c r="BD51" s="259"/>
      <c r="BE51" s="259"/>
      <c r="BF51" s="259"/>
      <c r="BG51" s="259"/>
      <c r="BH51" s="259"/>
      <c r="BI51" s="259"/>
      <c r="BJ51" s="259"/>
      <c r="BK51" s="259"/>
      <c r="BL51" s="259"/>
      <c r="BM51" s="259"/>
      <c r="BN51" s="259"/>
      <c r="BO51" s="259"/>
      <c r="BP51" s="259"/>
      <c r="BQ51" s="259"/>
      <c r="BR51" s="27"/>
      <c r="BS51" s="27"/>
      <c r="BT51" s="27"/>
      <c r="BU51" s="27"/>
      <c r="BV51" s="27"/>
      <c r="BW51" s="27"/>
      <c r="BX51" s="27"/>
    </row>
    <row r="52" s="252" customFormat="true" ht="9.95" hidden="false" customHeight="true" outlineLevel="0" collapsed="false">
      <c r="A52" s="260"/>
      <c r="B52" s="260"/>
      <c r="C52" s="260"/>
      <c r="D52" s="261"/>
      <c r="E52" s="261"/>
      <c r="F52" s="261"/>
      <c r="G52" s="261"/>
      <c r="H52" s="261"/>
      <c r="I52" s="261"/>
      <c r="J52" s="261"/>
      <c r="K52" s="261"/>
      <c r="L52" s="262" t="s">
        <v>339</v>
      </c>
      <c r="M52" s="262"/>
      <c r="N52" s="262"/>
      <c r="O52" s="262"/>
      <c r="P52" s="262"/>
      <c r="Q52" s="262"/>
      <c r="R52" s="262"/>
      <c r="S52" s="262"/>
      <c r="T52" s="262"/>
      <c r="U52" s="262"/>
      <c r="V52" s="262"/>
      <c r="X52" s="262" t="s">
        <v>344</v>
      </c>
      <c r="Y52" s="262"/>
      <c r="Z52" s="262"/>
      <c r="AA52" s="262"/>
      <c r="AB52" s="262"/>
      <c r="AC52" s="262"/>
      <c r="AD52" s="262"/>
      <c r="AE52" s="262"/>
      <c r="AF52" s="262"/>
      <c r="AG52" s="262"/>
      <c r="AH52" s="262"/>
      <c r="AI52" s="262"/>
      <c r="AJ52" s="262"/>
      <c r="AK52" s="262"/>
      <c r="AL52" s="262"/>
      <c r="AM52" s="262"/>
      <c r="AN52" s="262"/>
      <c r="AP52" s="262" t="s">
        <v>345</v>
      </c>
      <c r="AQ52" s="262"/>
      <c r="AR52" s="262"/>
      <c r="AS52" s="262"/>
      <c r="AT52" s="262"/>
      <c r="AU52" s="262"/>
      <c r="AV52" s="262"/>
      <c r="AW52" s="262"/>
      <c r="AX52" s="262"/>
      <c r="AY52" s="263"/>
      <c r="AZ52" s="263"/>
      <c r="BA52" s="263"/>
      <c r="BB52" s="263"/>
      <c r="BC52" s="263"/>
      <c r="BD52" s="263"/>
      <c r="BE52" s="263"/>
      <c r="BF52" s="263"/>
      <c r="BG52" s="263"/>
      <c r="BH52" s="263"/>
      <c r="BI52" s="263"/>
      <c r="BJ52" s="263"/>
      <c r="BK52" s="263"/>
      <c r="BL52" s="263"/>
      <c r="BM52" s="263"/>
      <c r="BN52" s="263"/>
      <c r="BO52" s="263"/>
      <c r="BP52" s="263"/>
      <c r="BQ52" s="263"/>
      <c r="CA52" s="50"/>
      <c r="CB52" s="253"/>
      <c r="CC52" s="253"/>
      <c r="CD52" s="253"/>
    </row>
    <row r="53" customFormat="false" ht="3" hidden="false" customHeight="true" outlineLevel="0" collapsed="false">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59"/>
      <c r="AX53" s="259"/>
      <c r="AY53" s="259"/>
      <c r="AZ53" s="259"/>
      <c r="BA53" s="259"/>
      <c r="BB53" s="259"/>
      <c r="BC53" s="259"/>
      <c r="BD53" s="259"/>
      <c r="BE53" s="259"/>
      <c r="BF53" s="259"/>
      <c r="BG53" s="259"/>
      <c r="BH53" s="259"/>
      <c r="BI53" s="259"/>
      <c r="BJ53" s="259"/>
      <c r="BK53" s="259"/>
      <c r="BL53" s="259"/>
      <c r="BM53" s="259"/>
      <c r="BN53" s="259"/>
      <c r="BO53" s="259"/>
      <c r="BP53" s="259"/>
      <c r="BQ53" s="259"/>
      <c r="BR53" s="27"/>
      <c r="BS53" s="27"/>
      <c r="BT53" s="27"/>
      <c r="BU53" s="27"/>
      <c r="BV53" s="27"/>
      <c r="BW53" s="27"/>
      <c r="BX53" s="27"/>
    </row>
    <row r="54" customFormat="false" ht="12.95" hidden="false" customHeight="true" outlineLevel="0" collapsed="false">
      <c r="A54" s="27" t="s">
        <v>10</v>
      </c>
      <c r="B54" s="29" t="s">
        <v>11</v>
      </c>
      <c r="C54" s="29"/>
      <c r="D54" s="27" t="s">
        <v>10</v>
      </c>
      <c r="E54" s="29" t="s">
        <v>12</v>
      </c>
      <c r="F54" s="29"/>
      <c r="G54" s="29"/>
      <c r="H54" s="29"/>
      <c r="I54" s="29"/>
      <c r="J54" s="29"/>
      <c r="K54" s="29"/>
      <c r="L54" s="29"/>
      <c r="M54" s="264" t="n">
        <v>20</v>
      </c>
      <c r="N54" s="264"/>
      <c r="O54" s="29" t="s">
        <v>13</v>
      </c>
      <c r="P54" s="29"/>
      <c r="Q54" s="27" t="s">
        <v>14</v>
      </c>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59"/>
      <c r="AX54" s="259"/>
      <c r="AY54" s="259"/>
      <c r="AZ54" s="259"/>
      <c r="BA54" s="259"/>
      <c r="BB54" s="259"/>
      <c r="BC54" s="259"/>
      <c r="BD54" s="259"/>
      <c r="BE54" s="259"/>
      <c r="BF54" s="259"/>
      <c r="BG54" s="259"/>
      <c r="BH54" s="259"/>
      <c r="BI54" s="259"/>
      <c r="BJ54" s="259"/>
      <c r="BK54" s="259"/>
      <c r="BL54" s="259"/>
      <c r="BM54" s="259"/>
      <c r="BN54" s="259"/>
      <c r="BO54" s="259"/>
      <c r="BP54" s="259"/>
      <c r="BQ54" s="259"/>
      <c r="BR54" s="27"/>
      <c r="BS54" s="27"/>
      <c r="BT54" s="27"/>
      <c r="BU54" s="27"/>
      <c r="BV54" s="27"/>
      <c r="BW54" s="27"/>
      <c r="BX54" s="27"/>
    </row>
    <row r="55" customFormat="false" ht="7.5" hidden="false" customHeight="true" outlineLevel="0" collapsed="false">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59"/>
      <c r="AX55" s="259"/>
      <c r="AY55" s="259"/>
      <c r="AZ55" s="259"/>
      <c r="BA55" s="259"/>
      <c r="BB55" s="259"/>
      <c r="BC55" s="259"/>
      <c r="BD55" s="259"/>
      <c r="BE55" s="259"/>
      <c r="BF55" s="259"/>
      <c r="BG55" s="259"/>
      <c r="BH55" s="259"/>
      <c r="BI55" s="259"/>
      <c r="BJ55" s="259"/>
      <c r="BK55" s="259"/>
      <c r="BL55" s="259"/>
      <c r="BM55" s="259"/>
      <c r="BN55" s="259"/>
      <c r="BO55" s="259"/>
      <c r="BP55" s="259"/>
      <c r="BQ55" s="259"/>
      <c r="BR55" s="27"/>
      <c r="BS55" s="27"/>
      <c r="BT55" s="27"/>
      <c r="BU55" s="27"/>
      <c r="BV55" s="27"/>
      <c r="BW55" s="27"/>
      <c r="BX55" s="27"/>
    </row>
    <row r="56" customFormat="false" ht="15.95" hidden="false" customHeight="true" outlineLevel="0" collapsed="false">
      <c r="A56" s="265" t="s">
        <v>346</v>
      </c>
      <c r="B56" s="266"/>
      <c r="C56" s="266"/>
      <c r="D56" s="266"/>
      <c r="E56" s="266"/>
      <c r="F56" s="266"/>
      <c r="G56" s="266"/>
      <c r="H56" s="266"/>
      <c r="I56" s="266"/>
      <c r="J56" s="266"/>
      <c r="K56" s="266"/>
      <c r="L56" s="266"/>
      <c r="M56" s="266"/>
      <c r="N56" s="266"/>
      <c r="O56" s="266"/>
      <c r="P56" s="266"/>
      <c r="Q56" s="266"/>
      <c r="R56" s="266"/>
      <c r="S56" s="266"/>
      <c r="T56" s="266"/>
      <c r="U56" s="266"/>
      <c r="V56" s="266"/>
      <c r="W56" s="266"/>
      <c r="X56" s="266"/>
      <c r="Y56" s="266"/>
      <c r="Z56" s="266"/>
      <c r="AA56" s="266"/>
      <c r="AB56" s="266"/>
      <c r="AC56" s="266"/>
      <c r="AD56" s="266"/>
      <c r="AE56" s="266"/>
      <c r="AF56" s="266"/>
      <c r="AG56" s="266"/>
      <c r="AH56" s="266"/>
      <c r="AI56" s="266"/>
      <c r="AJ56" s="266"/>
      <c r="AK56" s="266"/>
      <c r="AL56" s="266"/>
      <c r="AM56" s="266"/>
      <c r="AN56" s="266"/>
      <c r="AO56" s="266"/>
      <c r="AP56" s="266"/>
      <c r="AQ56" s="266"/>
      <c r="AR56" s="266"/>
      <c r="AS56" s="266"/>
      <c r="AT56" s="266"/>
      <c r="AU56" s="266"/>
      <c r="AV56" s="267"/>
      <c r="AW56" s="259"/>
      <c r="AX56" s="259"/>
      <c r="AY56" s="259"/>
      <c r="AZ56" s="259"/>
      <c r="BA56" s="259"/>
      <c r="BB56" s="259"/>
      <c r="BC56" s="259"/>
      <c r="BD56" s="259"/>
      <c r="BE56" s="259"/>
      <c r="BF56" s="259"/>
      <c r="BG56" s="259"/>
      <c r="BH56" s="259"/>
      <c r="BI56" s="259"/>
      <c r="BJ56" s="259"/>
      <c r="BK56" s="259"/>
      <c r="BL56" s="259"/>
      <c r="BM56" s="259"/>
      <c r="BN56" s="259"/>
      <c r="BO56" s="259"/>
      <c r="BP56" s="259"/>
      <c r="BQ56" s="259"/>
      <c r="BR56" s="27"/>
      <c r="BS56" s="27"/>
      <c r="BT56" s="27"/>
      <c r="BU56" s="27"/>
      <c r="BV56" s="27"/>
      <c r="BW56" s="27"/>
      <c r="BX56" s="27"/>
    </row>
    <row r="57" customFormat="false" ht="15" hidden="false" customHeight="true" outlineLevel="0" collapsed="false">
      <c r="A57" s="268" t="s">
        <v>347</v>
      </c>
      <c r="B57" s="268"/>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c r="AI57" s="268"/>
      <c r="AJ57" s="268"/>
      <c r="AK57" s="268"/>
      <c r="AL57" s="268"/>
      <c r="AM57" s="268"/>
      <c r="AN57" s="268"/>
      <c r="AO57" s="268"/>
      <c r="AP57" s="268"/>
      <c r="AQ57" s="268"/>
      <c r="AR57" s="268"/>
      <c r="AS57" s="268"/>
      <c r="AT57" s="268"/>
      <c r="AU57" s="268"/>
      <c r="AV57" s="268"/>
      <c r="AW57" s="259"/>
      <c r="AX57" s="259"/>
      <c r="AY57" s="259"/>
      <c r="AZ57" s="259"/>
      <c r="BA57" s="259"/>
      <c r="BB57" s="259"/>
      <c r="BC57" s="259"/>
      <c r="BD57" s="259"/>
      <c r="BE57" s="259"/>
      <c r="BF57" s="259"/>
      <c r="BG57" s="259"/>
      <c r="BH57" s="259"/>
      <c r="BI57" s="259"/>
      <c r="BJ57" s="259"/>
      <c r="BK57" s="259"/>
      <c r="BL57" s="259"/>
      <c r="BM57" s="259"/>
      <c r="BN57" s="259"/>
      <c r="BO57" s="259"/>
      <c r="BP57" s="259"/>
      <c r="BQ57" s="259"/>
      <c r="BR57" s="27"/>
      <c r="BS57" s="27"/>
      <c r="BT57" s="27"/>
      <c r="BU57" s="27"/>
      <c r="BV57" s="27"/>
      <c r="BW57" s="27"/>
      <c r="BX57" s="27"/>
    </row>
    <row r="58" s="252" customFormat="true" ht="9.95" hidden="false" customHeight="true" outlineLevel="0" collapsed="false">
      <c r="A58" s="269" t="s">
        <v>348</v>
      </c>
      <c r="B58" s="269"/>
      <c r="C58" s="269"/>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269"/>
      <c r="AL58" s="269"/>
      <c r="AM58" s="269"/>
      <c r="AN58" s="269"/>
      <c r="AO58" s="269"/>
      <c r="AP58" s="269"/>
      <c r="AQ58" s="269"/>
      <c r="AR58" s="269"/>
      <c r="AS58" s="269"/>
      <c r="AT58" s="269"/>
      <c r="AU58" s="269"/>
      <c r="AV58" s="269"/>
      <c r="AW58" s="263"/>
      <c r="AX58" s="263"/>
      <c r="AY58" s="263"/>
      <c r="AZ58" s="263"/>
      <c r="BA58" s="263"/>
      <c r="BB58" s="263"/>
      <c r="BC58" s="263"/>
      <c r="BD58" s="263"/>
      <c r="BE58" s="263"/>
      <c r="BF58" s="263"/>
      <c r="BG58" s="263"/>
      <c r="BH58" s="263"/>
      <c r="BI58" s="263"/>
      <c r="BJ58" s="263"/>
      <c r="BK58" s="263"/>
      <c r="BL58" s="263"/>
      <c r="BM58" s="263"/>
      <c r="BN58" s="263"/>
      <c r="BO58" s="263"/>
      <c r="BP58" s="263"/>
      <c r="BQ58" s="270"/>
      <c r="BR58" s="260"/>
      <c r="BS58" s="260"/>
      <c r="BT58" s="260"/>
      <c r="BU58" s="260"/>
      <c r="BV58" s="260"/>
      <c r="BW58" s="260"/>
      <c r="BX58" s="260"/>
      <c r="BY58" s="260"/>
      <c r="CA58" s="50"/>
      <c r="CB58" s="253"/>
      <c r="CC58" s="253"/>
      <c r="CD58" s="253"/>
    </row>
    <row r="59" customFormat="false" ht="15" hidden="false" customHeight="true" outlineLevel="0" collapsed="false">
      <c r="A59" s="271"/>
      <c r="B59" s="271"/>
      <c r="C59" s="271"/>
      <c r="D59" s="271"/>
      <c r="E59" s="271"/>
      <c r="F59" s="271"/>
      <c r="G59" s="271"/>
      <c r="H59" s="271"/>
      <c r="I59" s="271"/>
      <c r="J59" s="271"/>
      <c r="K59" s="271"/>
      <c r="L59" s="271"/>
      <c r="M59" s="271"/>
      <c r="N59" s="271"/>
      <c r="O59" s="271"/>
      <c r="P59" s="271"/>
      <c r="Q59" s="271"/>
      <c r="R59" s="264"/>
      <c r="S59" s="264"/>
      <c r="T59" s="264"/>
      <c r="U59" s="264"/>
      <c r="V59" s="264"/>
      <c r="W59" s="272" t="s">
        <v>349</v>
      </c>
      <c r="X59" s="272"/>
      <c r="Y59" s="272"/>
      <c r="Z59" s="272"/>
      <c r="AA59" s="272"/>
      <c r="AB59" s="272"/>
      <c r="AC59" s="272"/>
      <c r="AD59" s="272"/>
      <c r="AE59" s="272"/>
      <c r="AF59" s="272"/>
      <c r="AG59" s="272"/>
      <c r="AH59" s="272"/>
      <c r="AI59" s="272"/>
      <c r="AJ59" s="272"/>
      <c r="AK59" s="272"/>
      <c r="AL59" s="272"/>
      <c r="AM59" s="272"/>
      <c r="AN59" s="272"/>
      <c r="AO59" s="272"/>
      <c r="AP59" s="272"/>
      <c r="AQ59" s="272"/>
      <c r="AR59" s="272"/>
      <c r="AS59" s="272"/>
      <c r="AT59" s="272"/>
      <c r="AU59" s="272"/>
      <c r="AV59" s="272"/>
      <c r="AW59" s="273"/>
      <c r="AX59" s="273"/>
      <c r="AY59" s="273"/>
      <c r="AZ59" s="273"/>
      <c r="BA59" s="273"/>
      <c r="BB59" s="273"/>
      <c r="BC59" s="273"/>
      <c r="BD59" s="273"/>
      <c r="BE59" s="273"/>
      <c r="BF59" s="273"/>
      <c r="BG59" s="273"/>
      <c r="BH59" s="273"/>
      <c r="BI59" s="273"/>
      <c r="BJ59" s="273"/>
      <c r="BK59" s="273"/>
      <c r="BL59" s="273"/>
      <c r="BM59" s="273"/>
      <c r="BN59" s="273"/>
      <c r="BO59" s="273"/>
      <c r="BP59" s="273"/>
      <c r="BQ59" s="273"/>
      <c r="BR59" s="274"/>
      <c r="BS59" s="264"/>
      <c r="BT59" s="264"/>
      <c r="BU59" s="264"/>
      <c r="BV59" s="264"/>
      <c r="BW59" s="264"/>
      <c r="BX59" s="264"/>
      <c r="BY59" s="12"/>
    </row>
    <row r="60" s="252" customFormat="true" ht="9.95" hidden="false" customHeight="true" outlineLevel="0" collapsed="false">
      <c r="A60" s="275" t="s">
        <v>8</v>
      </c>
      <c r="B60" s="275"/>
      <c r="C60" s="275"/>
      <c r="D60" s="275"/>
      <c r="E60" s="275"/>
      <c r="F60" s="275"/>
      <c r="G60" s="275"/>
      <c r="H60" s="275"/>
      <c r="I60" s="275"/>
      <c r="J60" s="275"/>
      <c r="K60" s="275"/>
      <c r="L60" s="275"/>
      <c r="M60" s="275"/>
      <c r="N60" s="275"/>
      <c r="O60" s="275"/>
      <c r="P60" s="275"/>
      <c r="Q60" s="275"/>
      <c r="R60" s="260"/>
      <c r="S60" s="260"/>
      <c r="T60" s="260"/>
      <c r="U60" s="260"/>
      <c r="V60" s="260"/>
      <c r="W60" s="276" t="s">
        <v>9</v>
      </c>
      <c r="X60" s="276"/>
      <c r="Y60" s="276"/>
      <c r="Z60" s="276"/>
      <c r="AA60" s="276"/>
      <c r="AB60" s="276"/>
      <c r="AC60" s="276"/>
      <c r="AD60" s="276"/>
      <c r="AE60" s="276"/>
      <c r="AF60" s="276"/>
      <c r="AG60" s="276"/>
      <c r="AH60" s="276"/>
      <c r="AI60" s="276"/>
      <c r="AJ60" s="276"/>
      <c r="AK60" s="276"/>
      <c r="AL60" s="276"/>
      <c r="AM60" s="276"/>
      <c r="AN60" s="276"/>
      <c r="AO60" s="276"/>
      <c r="AP60" s="276"/>
      <c r="AQ60" s="276"/>
      <c r="AR60" s="276"/>
      <c r="AS60" s="276"/>
      <c r="AT60" s="276"/>
      <c r="AU60" s="276"/>
      <c r="AV60" s="276"/>
      <c r="AW60" s="277"/>
      <c r="AX60" s="277"/>
      <c r="AY60" s="277"/>
      <c r="AZ60" s="277"/>
      <c r="BA60" s="277"/>
      <c r="BB60" s="277"/>
      <c r="BC60" s="277"/>
      <c r="BD60" s="277"/>
      <c r="BE60" s="277"/>
      <c r="BF60" s="277"/>
      <c r="BG60" s="277"/>
      <c r="BH60" s="277"/>
      <c r="BI60" s="277"/>
      <c r="BJ60" s="277"/>
      <c r="BK60" s="277"/>
      <c r="BL60" s="277"/>
      <c r="BM60" s="277"/>
      <c r="BN60" s="277"/>
      <c r="BO60" s="277"/>
      <c r="BP60" s="277"/>
      <c r="BQ60" s="277"/>
      <c r="BR60" s="278"/>
      <c r="BS60" s="260"/>
      <c r="BT60" s="260"/>
      <c r="BU60" s="260"/>
      <c r="BV60" s="260"/>
      <c r="BW60" s="260"/>
      <c r="BX60" s="260"/>
      <c r="BY60" s="260"/>
      <c r="CA60" s="50"/>
      <c r="CB60" s="253"/>
      <c r="CC60" s="253"/>
      <c r="CD60" s="253"/>
    </row>
    <row r="61" customFormat="false" ht="12.95" hidden="false" customHeight="true" outlineLevel="0" collapsed="false">
      <c r="A61" s="279" t="s">
        <v>10</v>
      </c>
      <c r="B61" s="13" t="s">
        <v>11</v>
      </c>
      <c r="C61" s="13"/>
      <c r="D61" s="264" t="s">
        <v>10</v>
      </c>
      <c r="E61" s="243" t="s">
        <v>12</v>
      </c>
      <c r="F61" s="243"/>
      <c r="G61" s="243"/>
      <c r="H61" s="243"/>
      <c r="I61" s="243"/>
      <c r="J61" s="243"/>
      <c r="K61" s="243"/>
      <c r="L61" s="243"/>
      <c r="M61" s="264" t="n">
        <v>20</v>
      </c>
      <c r="N61" s="264"/>
      <c r="O61" s="13" t="s">
        <v>13</v>
      </c>
      <c r="P61" s="13"/>
      <c r="Q61" s="264" t="s">
        <v>14</v>
      </c>
      <c r="R61" s="264"/>
      <c r="S61" s="264"/>
      <c r="T61" s="264"/>
      <c r="U61" s="264"/>
      <c r="V61" s="264"/>
      <c r="W61" s="264"/>
      <c r="X61" s="264"/>
      <c r="Y61" s="264"/>
      <c r="Z61" s="264"/>
      <c r="AA61" s="264"/>
      <c r="AB61" s="264"/>
      <c r="AC61" s="264"/>
      <c r="AD61" s="264"/>
      <c r="AE61" s="264"/>
      <c r="AF61" s="264"/>
      <c r="AG61" s="264"/>
      <c r="AH61" s="264"/>
      <c r="AI61" s="264"/>
      <c r="AJ61" s="264"/>
      <c r="AK61" s="264"/>
      <c r="AL61" s="264"/>
      <c r="AM61" s="264"/>
      <c r="AN61" s="264"/>
      <c r="AO61" s="264"/>
      <c r="AP61" s="264"/>
      <c r="AQ61" s="264"/>
      <c r="AR61" s="280"/>
      <c r="AS61" s="280"/>
      <c r="AT61" s="280"/>
      <c r="AU61" s="280"/>
      <c r="AV61" s="281"/>
      <c r="AW61" s="241"/>
      <c r="AX61" s="241"/>
      <c r="AY61" s="241"/>
      <c r="AZ61" s="241"/>
      <c r="BA61" s="241"/>
      <c r="BB61" s="241"/>
      <c r="BC61" s="241"/>
      <c r="BD61" s="241"/>
      <c r="BE61" s="241"/>
      <c r="BF61" s="241"/>
      <c r="BG61" s="241"/>
      <c r="BH61" s="241"/>
      <c r="BI61" s="241"/>
      <c r="BJ61" s="241"/>
      <c r="BK61" s="241"/>
      <c r="BL61" s="241"/>
      <c r="BM61" s="241"/>
      <c r="BN61" s="241"/>
      <c r="BO61" s="241"/>
      <c r="BP61" s="241"/>
      <c r="BQ61" s="241"/>
      <c r="BR61" s="27"/>
      <c r="BS61" s="27"/>
      <c r="BT61" s="27"/>
      <c r="BU61" s="27"/>
      <c r="BV61" s="27"/>
      <c r="BW61" s="27"/>
      <c r="BX61" s="27"/>
    </row>
    <row r="62" customFormat="false" ht="5.25" hidden="false" customHeight="true" outlineLevel="0" collapsed="false">
      <c r="A62" s="282"/>
      <c r="B62" s="283"/>
      <c r="C62" s="283"/>
      <c r="D62" s="283"/>
      <c r="E62" s="283"/>
      <c r="F62" s="283"/>
      <c r="G62" s="283"/>
      <c r="H62" s="283"/>
      <c r="I62" s="283"/>
      <c r="J62" s="283"/>
      <c r="K62" s="283"/>
      <c r="L62" s="283"/>
      <c r="M62" s="283"/>
      <c r="N62" s="283"/>
      <c r="O62" s="283"/>
      <c r="P62" s="283"/>
      <c r="Q62" s="283"/>
      <c r="R62" s="283"/>
      <c r="S62" s="283"/>
      <c r="T62" s="283"/>
      <c r="U62" s="283"/>
      <c r="V62" s="283"/>
      <c r="W62" s="283"/>
      <c r="X62" s="283"/>
      <c r="Y62" s="283"/>
      <c r="Z62" s="283"/>
      <c r="AA62" s="283"/>
      <c r="AB62" s="283"/>
      <c r="AC62" s="283"/>
      <c r="AD62" s="283"/>
      <c r="AE62" s="283"/>
      <c r="AF62" s="283"/>
      <c r="AG62" s="283"/>
      <c r="AH62" s="283"/>
      <c r="AI62" s="283"/>
      <c r="AJ62" s="283"/>
      <c r="AK62" s="283"/>
      <c r="AL62" s="283"/>
      <c r="AM62" s="283"/>
      <c r="AN62" s="283"/>
      <c r="AO62" s="283"/>
      <c r="AP62" s="283"/>
      <c r="AQ62" s="283"/>
      <c r="AR62" s="284"/>
      <c r="AS62" s="284"/>
      <c r="AT62" s="284"/>
      <c r="AU62" s="284"/>
      <c r="AV62" s="285"/>
      <c r="AW62" s="286"/>
      <c r="AX62" s="286"/>
      <c r="AY62" s="286"/>
      <c r="AZ62" s="286"/>
      <c r="BA62" s="286"/>
      <c r="BB62" s="286"/>
      <c r="BC62" s="286"/>
      <c r="BD62" s="286"/>
      <c r="BE62" s="286"/>
      <c r="BF62" s="286"/>
      <c r="BG62" s="286"/>
      <c r="BH62" s="286"/>
      <c r="BI62" s="286"/>
      <c r="BJ62" s="286"/>
      <c r="BK62" s="286"/>
      <c r="BL62" s="286"/>
      <c r="BM62" s="286"/>
      <c r="BN62" s="286"/>
      <c r="BO62" s="286"/>
      <c r="BP62" s="286"/>
      <c r="BQ62" s="286"/>
      <c r="BR62" s="287"/>
      <c r="BS62" s="287"/>
      <c r="BT62" s="287"/>
      <c r="BU62" s="287"/>
      <c r="BV62" s="287"/>
      <c r="BW62" s="287"/>
      <c r="BX62" s="287"/>
    </row>
    <row r="63" customFormat="false" ht="9" hidden="false" customHeight="true" outlineLevel="0" collapsed="false">
      <c r="A63" s="288"/>
      <c r="B63" s="288"/>
      <c r="C63" s="288"/>
      <c r="D63" s="288"/>
      <c r="E63" s="288"/>
      <c r="F63" s="288"/>
      <c r="G63" s="288"/>
      <c r="H63" s="288"/>
      <c r="I63" s="288"/>
      <c r="J63" s="288"/>
      <c r="K63" s="288"/>
      <c r="L63" s="288"/>
      <c r="M63" s="288"/>
      <c r="N63" s="288"/>
      <c r="O63" s="288"/>
      <c r="P63" s="288"/>
      <c r="Q63" s="288"/>
      <c r="R63" s="288"/>
      <c r="S63" s="288"/>
      <c r="T63" s="288"/>
      <c r="U63" s="288"/>
      <c r="V63" s="288"/>
      <c r="W63" s="288"/>
      <c r="X63" s="288"/>
      <c r="Y63" s="27"/>
      <c r="Z63" s="27"/>
      <c r="AA63" s="27"/>
      <c r="AB63" s="27"/>
      <c r="AC63" s="27"/>
      <c r="AD63" s="27"/>
      <c r="AE63" s="27"/>
      <c r="AF63" s="27"/>
      <c r="AG63" s="27"/>
      <c r="AH63" s="27"/>
      <c r="AI63" s="27"/>
      <c r="AJ63" s="27"/>
      <c r="AK63" s="27"/>
      <c r="AL63" s="27"/>
      <c r="AM63" s="27"/>
      <c r="AN63" s="27"/>
      <c r="AO63" s="27"/>
      <c r="AP63" s="27"/>
      <c r="AQ63" s="27"/>
      <c r="AR63" s="240"/>
      <c r="AS63" s="240"/>
      <c r="AT63" s="240"/>
      <c r="AU63" s="240"/>
      <c r="AV63" s="240"/>
      <c r="AW63" s="241"/>
      <c r="AX63" s="241"/>
      <c r="AY63" s="241"/>
      <c r="AZ63" s="241"/>
      <c r="BA63" s="241"/>
      <c r="BB63" s="241"/>
      <c r="BC63" s="241"/>
      <c r="BD63" s="241"/>
      <c r="BE63" s="241"/>
      <c r="BF63" s="241"/>
      <c r="BG63" s="241"/>
      <c r="BH63" s="241"/>
      <c r="BI63" s="241"/>
      <c r="BJ63" s="241"/>
      <c r="BK63" s="241"/>
      <c r="BL63" s="241"/>
      <c r="BM63" s="241"/>
      <c r="BN63" s="241"/>
      <c r="BO63" s="241"/>
      <c r="BP63" s="241"/>
      <c r="BQ63" s="241"/>
      <c r="BR63" s="27"/>
      <c r="BS63" s="27"/>
      <c r="BT63" s="27"/>
      <c r="BU63" s="27"/>
      <c r="BV63" s="27"/>
      <c r="BW63" s="27"/>
      <c r="BX63" s="27"/>
    </row>
    <row r="64" s="4" customFormat="true" ht="9.95" hidden="false" customHeight="true" outlineLevel="0" collapsed="false">
      <c r="A64" s="289" t="s">
        <v>350</v>
      </c>
      <c r="B64" s="289"/>
      <c r="C64" s="289"/>
      <c r="D64" s="289"/>
      <c r="E64" s="289"/>
      <c r="F64" s="289"/>
      <c r="G64" s="289"/>
      <c r="H64" s="289"/>
      <c r="I64" s="289"/>
      <c r="J64" s="289"/>
      <c r="K64" s="289"/>
      <c r="L64" s="289"/>
      <c r="M64" s="289"/>
      <c r="N64" s="289"/>
      <c r="O64" s="289"/>
      <c r="P64" s="289"/>
      <c r="Q64" s="289"/>
      <c r="R64" s="289"/>
      <c r="S64" s="289"/>
      <c r="T64" s="289"/>
      <c r="U64" s="289"/>
      <c r="V64" s="289"/>
      <c r="W64" s="289"/>
      <c r="X64" s="289"/>
      <c r="Y64" s="289"/>
      <c r="Z64" s="289"/>
      <c r="AA64" s="289"/>
      <c r="AB64" s="289"/>
      <c r="AC64" s="289"/>
      <c r="AD64" s="289"/>
      <c r="AE64" s="289"/>
      <c r="AF64" s="289"/>
      <c r="AG64" s="289"/>
      <c r="AH64" s="289"/>
      <c r="AI64" s="289"/>
      <c r="AJ64" s="289"/>
      <c r="AK64" s="289"/>
      <c r="AL64" s="289"/>
      <c r="AM64" s="289"/>
      <c r="AN64" s="289"/>
      <c r="AO64" s="289"/>
      <c r="AP64" s="289"/>
      <c r="AQ64" s="289"/>
      <c r="AR64" s="289"/>
      <c r="AS64" s="289"/>
      <c r="AT64" s="289"/>
      <c r="AU64" s="289"/>
      <c r="AV64" s="289"/>
      <c r="AW64" s="289"/>
      <c r="AX64" s="289"/>
      <c r="AY64" s="289"/>
      <c r="AZ64" s="289"/>
      <c r="BA64" s="289"/>
      <c r="BB64" s="289"/>
      <c r="BC64" s="289"/>
      <c r="BD64" s="289"/>
      <c r="BE64" s="289"/>
      <c r="BF64" s="289"/>
      <c r="BG64" s="289"/>
      <c r="BH64" s="289"/>
      <c r="BI64" s="289"/>
      <c r="BJ64" s="289"/>
      <c r="BK64" s="289"/>
      <c r="BL64" s="289"/>
      <c r="BM64" s="289"/>
      <c r="BN64" s="289"/>
      <c r="BO64" s="289"/>
      <c r="BP64" s="289"/>
      <c r="BQ64" s="289"/>
      <c r="BR64" s="289"/>
      <c r="BS64" s="289"/>
      <c r="BT64" s="289"/>
      <c r="BU64" s="289"/>
      <c r="BV64" s="289"/>
      <c r="BW64" s="289"/>
      <c r="BX64" s="289"/>
      <c r="CA64" s="50"/>
      <c r="CB64" s="5"/>
      <c r="CC64" s="5"/>
      <c r="CD64" s="5"/>
    </row>
    <row r="65" s="4" customFormat="true" ht="41.25" hidden="false" customHeight="true" outlineLevel="0" collapsed="false">
      <c r="A65" s="289" t="s">
        <v>351</v>
      </c>
      <c r="B65" s="289"/>
      <c r="C65" s="289"/>
      <c r="D65" s="289"/>
      <c r="E65" s="289"/>
      <c r="F65" s="289"/>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289"/>
      <c r="AF65" s="289"/>
      <c r="AG65" s="289"/>
      <c r="AH65" s="289"/>
      <c r="AI65" s="289"/>
      <c r="AJ65" s="289"/>
      <c r="AK65" s="289"/>
      <c r="AL65" s="289"/>
      <c r="AM65" s="289"/>
      <c r="AN65" s="289"/>
      <c r="AO65" s="289"/>
      <c r="AP65" s="289"/>
      <c r="AQ65" s="289"/>
      <c r="AR65" s="289"/>
      <c r="AS65" s="289"/>
      <c r="AT65" s="289"/>
      <c r="AU65" s="289"/>
      <c r="AV65" s="289"/>
      <c r="AW65" s="289"/>
      <c r="AX65" s="289"/>
      <c r="AY65" s="289"/>
      <c r="AZ65" s="289"/>
      <c r="BA65" s="289"/>
      <c r="BB65" s="289"/>
      <c r="BC65" s="289"/>
      <c r="BD65" s="289"/>
      <c r="BE65" s="289"/>
      <c r="BF65" s="289"/>
      <c r="BG65" s="289"/>
      <c r="BH65" s="289"/>
      <c r="BI65" s="289"/>
      <c r="BJ65" s="289"/>
      <c r="BK65" s="289"/>
      <c r="BL65" s="289"/>
      <c r="BM65" s="289"/>
      <c r="BN65" s="289"/>
      <c r="BO65" s="289"/>
      <c r="BP65" s="289"/>
      <c r="BQ65" s="289"/>
      <c r="BR65" s="289"/>
      <c r="BS65" s="289"/>
      <c r="BT65" s="289"/>
      <c r="BU65" s="289"/>
      <c r="BV65" s="289"/>
      <c r="BW65" s="289"/>
      <c r="BX65" s="289"/>
      <c r="CA65" s="50"/>
      <c r="CB65" s="5"/>
      <c r="CC65" s="5"/>
      <c r="CD65" s="5"/>
    </row>
    <row r="66" s="4" customFormat="true" ht="20.1" hidden="false" customHeight="true" outlineLevel="0" collapsed="false">
      <c r="A66" s="289" t="s">
        <v>352</v>
      </c>
      <c r="B66" s="289"/>
      <c r="C66" s="289"/>
      <c r="D66" s="289"/>
      <c r="E66" s="289"/>
      <c r="F66" s="289"/>
      <c r="G66" s="289"/>
      <c r="H66" s="289"/>
      <c r="I66" s="289"/>
      <c r="J66" s="289"/>
      <c r="K66" s="289"/>
      <c r="L66" s="289"/>
      <c r="M66" s="289"/>
      <c r="N66" s="289"/>
      <c r="O66" s="289"/>
      <c r="P66" s="289"/>
      <c r="Q66" s="289"/>
      <c r="R66" s="289"/>
      <c r="S66" s="289"/>
      <c r="T66" s="289"/>
      <c r="U66" s="289"/>
      <c r="V66" s="289"/>
      <c r="W66" s="289"/>
      <c r="X66" s="289"/>
      <c r="Y66" s="289"/>
      <c r="Z66" s="289"/>
      <c r="AA66" s="289"/>
      <c r="AB66" s="289"/>
      <c r="AC66" s="289"/>
      <c r="AD66" s="289"/>
      <c r="AE66" s="289"/>
      <c r="AF66" s="289"/>
      <c r="AG66" s="289"/>
      <c r="AH66" s="289"/>
      <c r="AI66" s="289"/>
      <c r="AJ66" s="289"/>
      <c r="AK66" s="289"/>
      <c r="AL66" s="289"/>
      <c r="AM66" s="289"/>
      <c r="AN66" s="289"/>
      <c r="AO66" s="289"/>
      <c r="AP66" s="289"/>
      <c r="AQ66" s="289"/>
      <c r="AR66" s="289"/>
      <c r="AS66" s="289"/>
      <c r="AT66" s="289"/>
      <c r="AU66" s="289"/>
      <c r="AV66" s="289"/>
      <c r="AW66" s="289"/>
      <c r="AX66" s="289"/>
      <c r="AY66" s="289"/>
      <c r="AZ66" s="289"/>
      <c r="BA66" s="289"/>
      <c r="BB66" s="289"/>
      <c r="BC66" s="289"/>
      <c r="BD66" s="289"/>
      <c r="BE66" s="289"/>
      <c r="BF66" s="289"/>
      <c r="BG66" s="289"/>
      <c r="BH66" s="289"/>
      <c r="BI66" s="289"/>
      <c r="BJ66" s="289"/>
      <c r="BK66" s="289"/>
      <c r="BL66" s="289"/>
      <c r="BM66" s="289"/>
      <c r="BN66" s="289"/>
      <c r="BO66" s="289"/>
      <c r="BP66" s="289"/>
      <c r="BQ66" s="289"/>
      <c r="BR66" s="289"/>
      <c r="BS66" s="289"/>
      <c r="BT66" s="289"/>
      <c r="BU66" s="289"/>
      <c r="BV66" s="289"/>
      <c r="BW66" s="289"/>
      <c r="BX66" s="289"/>
      <c r="CA66" s="50"/>
      <c r="CB66" s="5"/>
      <c r="CC66" s="5"/>
      <c r="CD66" s="5"/>
    </row>
    <row r="67" customFormat="false" ht="32.25" hidden="false" customHeight="true" outlineLevel="0" collapsed="false">
      <c r="A67" s="289" t="s">
        <v>353</v>
      </c>
      <c r="B67" s="289"/>
      <c r="C67" s="289"/>
      <c r="D67" s="289"/>
      <c r="E67" s="289"/>
      <c r="F67" s="289"/>
      <c r="G67" s="289"/>
      <c r="H67" s="289"/>
      <c r="I67" s="289"/>
      <c r="J67" s="289"/>
      <c r="K67" s="289"/>
      <c r="L67" s="289"/>
      <c r="M67" s="289"/>
      <c r="N67" s="289"/>
      <c r="O67" s="289"/>
      <c r="P67" s="289"/>
      <c r="Q67" s="289"/>
      <c r="R67" s="289"/>
      <c r="S67" s="289"/>
      <c r="T67" s="289"/>
      <c r="U67" s="289"/>
      <c r="V67" s="289"/>
      <c r="W67" s="289"/>
      <c r="X67" s="289"/>
      <c r="Y67" s="289"/>
      <c r="Z67" s="289"/>
      <c r="AA67" s="289"/>
      <c r="AB67" s="289"/>
      <c r="AC67" s="289"/>
      <c r="AD67" s="289"/>
      <c r="AE67" s="289"/>
      <c r="AF67" s="289"/>
      <c r="AG67" s="289"/>
      <c r="AH67" s="289"/>
      <c r="AI67" s="289"/>
      <c r="AJ67" s="289"/>
      <c r="AK67" s="289"/>
      <c r="AL67" s="289"/>
      <c r="AM67" s="289"/>
      <c r="AN67" s="289"/>
      <c r="AO67" s="289"/>
      <c r="AP67" s="289"/>
      <c r="AQ67" s="289"/>
      <c r="AR67" s="289"/>
      <c r="AS67" s="289"/>
      <c r="AT67" s="289"/>
      <c r="AU67" s="289"/>
      <c r="AV67" s="289"/>
      <c r="AW67" s="289"/>
      <c r="AX67" s="289"/>
      <c r="AY67" s="289"/>
      <c r="AZ67" s="289"/>
      <c r="BA67" s="289"/>
      <c r="BB67" s="289"/>
      <c r="BC67" s="289"/>
      <c r="BD67" s="289"/>
      <c r="BE67" s="289"/>
      <c r="BF67" s="289"/>
      <c r="BG67" s="289"/>
      <c r="BH67" s="289"/>
      <c r="BI67" s="289"/>
      <c r="BJ67" s="289"/>
      <c r="BK67" s="289"/>
      <c r="BL67" s="289"/>
      <c r="BM67" s="289"/>
      <c r="BN67" s="289"/>
      <c r="BO67" s="289"/>
      <c r="BP67" s="289"/>
      <c r="BQ67" s="289"/>
      <c r="BR67" s="289"/>
      <c r="BS67" s="289"/>
      <c r="BT67" s="289"/>
      <c r="BU67" s="289"/>
      <c r="BV67" s="289"/>
      <c r="BW67" s="289"/>
      <c r="BX67" s="289"/>
      <c r="CB67" s="5"/>
      <c r="CC67" s="5"/>
      <c r="CD67" s="5"/>
    </row>
    <row r="68" customFormat="false" ht="9.95" hidden="false" customHeight="true" outlineLevel="0" collapsed="false">
      <c r="A68" s="289" t="s">
        <v>354</v>
      </c>
      <c r="B68" s="289"/>
      <c r="C68" s="289"/>
      <c r="D68" s="289"/>
      <c r="E68" s="289"/>
      <c r="F68" s="289"/>
      <c r="G68" s="289"/>
      <c r="H68" s="289"/>
      <c r="I68" s="289"/>
      <c r="J68" s="289"/>
      <c r="K68" s="289"/>
      <c r="L68" s="289"/>
      <c r="M68" s="289"/>
      <c r="N68" s="289"/>
      <c r="O68" s="289"/>
      <c r="P68" s="289"/>
      <c r="Q68" s="289"/>
      <c r="R68" s="289"/>
      <c r="S68" s="289"/>
      <c r="T68" s="289"/>
      <c r="U68" s="289"/>
      <c r="V68" s="289"/>
      <c r="W68" s="289"/>
      <c r="X68" s="289"/>
      <c r="Y68" s="289"/>
      <c r="Z68" s="289"/>
      <c r="AA68" s="289"/>
      <c r="AB68" s="289"/>
      <c r="AC68" s="289"/>
      <c r="AD68" s="289"/>
      <c r="AE68" s="289"/>
      <c r="AF68" s="289"/>
      <c r="AG68" s="289"/>
      <c r="AH68" s="289"/>
      <c r="AI68" s="289"/>
      <c r="AJ68" s="289"/>
      <c r="AK68" s="289"/>
      <c r="AL68" s="289"/>
      <c r="AM68" s="289"/>
      <c r="AN68" s="289"/>
      <c r="AO68" s="289"/>
      <c r="AP68" s="289"/>
      <c r="AQ68" s="289"/>
      <c r="AR68" s="289"/>
      <c r="AS68" s="289"/>
      <c r="AT68" s="289"/>
      <c r="AU68" s="289"/>
      <c r="AV68" s="289"/>
      <c r="AW68" s="289"/>
      <c r="AX68" s="289"/>
      <c r="AY68" s="289"/>
      <c r="AZ68" s="289"/>
      <c r="BA68" s="289"/>
      <c r="BB68" s="289"/>
      <c r="BC68" s="289"/>
      <c r="BD68" s="289"/>
      <c r="BE68" s="289"/>
      <c r="BF68" s="289"/>
      <c r="BG68" s="289"/>
      <c r="BH68" s="289"/>
      <c r="BI68" s="289"/>
      <c r="BJ68" s="289"/>
      <c r="BK68" s="289"/>
      <c r="BL68" s="289"/>
      <c r="BM68" s="289"/>
      <c r="BN68" s="289"/>
      <c r="BO68" s="289"/>
      <c r="BP68" s="289"/>
      <c r="BQ68" s="289"/>
      <c r="BR68" s="289"/>
      <c r="BS68" s="289"/>
      <c r="BT68" s="289"/>
      <c r="BU68" s="289"/>
      <c r="BV68" s="289"/>
      <c r="BW68" s="289"/>
      <c r="BX68" s="289"/>
      <c r="CB68" s="5"/>
      <c r="CC68" s="5"/>
      <c r="CD68" s="5"/>
    </row>
    <row r="69" customFormat="false" ht="9.95" hidden="false" customHeight="true" outlineLevel="0" collapsed="false">
      <c r="A69" s="290" t="s">
        <v>355</v>
      </c>
      <c r="B69" s="290"/>
      <c r="C69" s="290"/>
      <c r="D69" s="290"/>
      <c r="E69" s="290"/>
      <c r="F69" s="290"/>
      <c r="G69" s="290"/>
      <c r="H69" s="290"/>
      <c r="I69" s="290"/>
      <c r="J69" s="290"/>
      <c r="K69" s="290"/>
      <c r="L69" s="290"/>
      <c r="M69" s="290"/>
      <c r="N69" s="290"/>
      <c r="O69" s="290"/>
      <c r="P69" s="290"/>
      <c r="Q69" s="290"/>
      <c r="R69" s="290"/>
      <c r="S69" s="290"/>
      <c r="T69" s="290"/>
      <c r="U69" s="290"/>
      <c r="V69" s="290"/>
      <c r="W69" s="290"/>
      <c r="X69" s="290"/>
      <c r="Y69" s="290"/>
      <c r="Z69" s="290"/>
      <c r="AA69" s="290"/>
      <c r="AB69" s="290"/>
      <c r="AC69" s="290"/>
      <c r="AD69" s="290"/>
      <c r="AE69" s="290"/>
      <c r="AF69" s="290"/>
      <c r="AG69" s="290"/>
      <c r="AH69" s="290"/>
      <c r="AI69" s="290"/>
      <c r="AJ69" s="290"/>
      <c r="AK69" s="290"/>
      <c r="AL69" s="290"/>
      <c r="AM69" s="290"/>
      <c r="AN69" s="290"/>
      <c r="AO69" s="290"/>
      <c r="AP69" s="290"/>
      <c r="AQ69" s="290"/>
      <c r="AR69" s="290"/>
      <c r="AS69" s="290"/>
      <c r="AT69" s="290"/>
      <c r="AU69" s="290"/>
      <c r="AV69" s="290"/>
      <c r="AW69" s="290"/>
      <c r="AX69" s="290"/>
      <c r="AY69" s="290"/>
      <c r="AZ69" s="290"/>
      <c r="BA69" s="290"/>
      <c r="BB69" s="290"/>
      <c r="BC69" s="290"/>
      <c r="BD69" s="290"/>
      <c r="BE69" s="290"/>
      <c r="BF69" s="290"/>
      <c r="BG69" s="290"/>
      <c r="BH69" s="290"/>
      <c r="BI69" s="290"/>
      <c r="BJ69" s="290"/>
      <c r="BK69" s="290"/>
      <c r="BL69" s="290"/>
      <c r="BM69" s="290"/>
      <c r="BN69" s="290"/>
      <c r="BO69" s="290"/>
      <c r="BP69" s="290"/>
      <c r="BQ69" s="290"/>
      <c r="BR69" s="290"/>
      <c r="BS69" s="290"/>
      <c r="BT69" s="290"/>
      <c r="BU69" s="290"/>
      <c r="BV69" s="290"/>
      <c r="BW69" s="290"/>
      <c r="BX69" s="290"/>
      <c r="CB69" s="5"/>
      <c r="CC69" s="5"/>
      <c r="CD69" s="5"/>
    </row>
    <row r="70" customFormat="false" ht="9.95" hidden="false" customHeight="true" outlineLevel="0" collapsed="false">
      <c r="A70" s="290" t="s">
        <v>356</v>
      </c>
      <c r="B70" s="290"/>
      <c r="C70" s="290"/>
      <c r="D70" s="290"/>
      <c r="E70" s="290"/>
      <c r="F70" s="290"/>
      <c r="G70" s="290"/>
      <c r="H70" s="290"/>
      <c r="I70" s="290"/>
      <c r="J70" s="290"/>
      <c r="K70" s="290"/>
      <c r="L70" s="290"/>
      <c r="M70" s="290"/>
      <c r="N70" s="290"/>
      <c r="O70" s="290"/>
      <c r="P70" s="290"/>
      <c r="Q70" s="290"/>
      <c r="R70" s="290"/>
      <c r="S70" s="290"/>
      <c r="T70" s="290"/>
      <c r="U70" s="290"/>
      <c r="V70" s="290"/>
      <c r="W70" s="290"/>
      <c r="X70" s="290"/>
      <c r="Y70" s="290"/>
      <c r="Z70" s="290"/>
      <c r="AA70" s="290"/>
      <c r="AB70" s="290"/>
      <c r="AC70" s="290"/>
      <c r="AD70" s="290"/>
      <c r="AE70" s="290"/>
      <c r="AF70" s="290"/>
      <c r="AG70" s="290"/>
      <c r="AH70" s="290"/>
      <c r="AI70" s="290"/>
      <c r="AJ70" s="290"/>
      <c r="AK70" s="290"/>
      <c r="AL70" s="290"/>
      <c r="AM70" s="290"/>
      <c r="AN70" s="290"/>
      <c r="AO70" s="290"/>
      <c r="AP70" s="290"/>
      <c r="AQ70" s="290"/>
      <c r="AR70" s="290"/>
      <c r="AS70" s="290"/>
      <c r="AT70" s="290"/>
      <c r="AU70" s="290"/>
      <c r="AV70" s="290"/>
      <c r="AW70" s="290"/>
      <c r="AX70" s="290"/>
      <c r="AY70" s="290"/>
      <c r="AZ70" s="290"/>
      <c r="BA70" s="290"/>
      <c r="BB70" s="290"/>
      <c r="BC70" s="290"/>
      <c r="BD70" s="290"/>
      <c r="BE70" s="290"/>
      <c r="BF70" s="290"/>
      <c r="BG70" s="290"/>
      <c r="BH70" s="290"/>
      <c r="BI70" s="290"/>
      <c r="BJ70" s="290"/>
      <c r="BK70" s="290"/>
      <c r="BL70" s="290"/>
      <c r="BM70" s="290"/>
      <c r="BN70" s="290"/>
      <c r="BO70" s="290"/>
      <c r="BP70" s="290"/>
      <c r="BQ70" s="290"/>
      <c r="BR70" s="290"/>
      <c r="BS70" s="290"/>
      <c r="BT70" s="290"/>
      <c r="BU70" s="290"/>
      <c r="BV70" s="290"/>
      <c r="BW70" s="290"/>
      <c r="BX70" s="290"/>
      <c r="CB70" s="5"/>
      <c r="CC70" s="5"/>
      <c r="CD70" s="5"/>
    </row>
    <row r="71" customFormat="false" ht="9.95" hidden="false" customHeight="true" outlineLevel="0" collapsed="false">
      <c r="A71" s="290" t="s">
        <v>357</v>
      </c>
      <c r="B71" s="290"/>
      <c r="C71" s="290"/>
      <c r="D71" s="290"/>
      <c r="E71" s="290"/>
      <c r="F71" s="290"/>
      <c r="G71" s="290"/>
      <c r="H71" s="290"/>
      <c r="I71" s="290"/>
      <c r="J71" s="290"/>
      <c r="K71" s="290"/>
      <c r="L71" s="290"/>
      <c r="M71" s="290"/>
      <c r="N71" s="290"/>
      <c r="O71" s="290"/>
      <c r="P71" s="290"/>
      <c r="Q71" s="290"/>
      <c r="R71" s="290"/>
      <c r="S71" s="290"/>
      <c r="T71" s="290"/>
      <c r="U71" s="290"/>
      <c r="V71" s="290"/>
      <c r="W71" s="290"/>
      <c r="X71" s="290"/>
      <c r="Y71" s="290"/>
      <c r="Z71" s="290"/>
      <c r="AA71" s="290"/>
      <c r="AB71" s="290"/>
      <c r="AC71" s="290"/>
      <c r="AD71" s="290"/>
      <c r="AE71" s="290"/>
      <c r="AF71" s="290"/>
      <c r="AG71" s="290"/>
      <c r="AH71" s="290"/>
      <c r="AI71" s="290"/>
      <c r="AJ71" s="290"/>
      <c r="AK71" s="290"/>
      <c r="AL71" s="290"/>
      <c r="AM71" s="290"/>
      <c r="AN71" s="290"/>
      <c r="AO71" s="290"/>
      <c r="AP71" s="290"/>
      <c r="AQ71" s="290"/>
      <c r="AR71" s="290"/>
      <c r="AS71" s="290"/>
      <c r="AT71" s="290"/>
      <c r="AU71" s="290"/>
      <c r="AV71" s="290"/>
      <c r="AW71" s="290"/>
      <c r="AX71" s="290"/>
      <c r="AY71" s="290"/>
      <c r="AZ71" s="290"/>
      <c r="BA71" s="290"/>
      <c r="BB71" s="290"/>
      <c r="BC71" s="290"/>
      <c r="BD71" s="290"/>
      <c r="BE71" s="290"/>
      <c r="BF71" s="290"/>
      <c r="BG71" s="290"/>
      <c r="BH71" s="290"/>
      <c r="BI71" s="290"/>
      <c r="BJ71" s="290"/>
      <c r="BK71" s="290"/>
      <c r="BL71" s="290"/>
      <c r="BM71" s="290"/>
      <c r="BN71" s="290"/>
      <c r="BO71" s="290"/>
      <c r="BP71" s="290"/>
      <c r="BQ71" s="290"/>
      <c r="BR71" s="290"/>
      <c r="BS71" s="290"/>
      <c r="BT71" s="290"/>
      <c r="BU71" s="290"/>
      <c r="BV71" s="290"/>
      <c r="BW71" s="290"/>
      <c r="BX71" s="290"/>
      <c r="CB71" s="5"/>
      <c r="CC71" s="5"/>
      <c r="CD71" s="5"/>
    </row>
    <row r="72" customFormat="false" ht="20.1" hidden="false" customHeight="true" outlineLevel="0" collapsed="false">
      <c r="A72" s="291"/>
      <c r="B72" s="291"/>
      <c r="C72" s="291"/>
      <c r="D72" s="291"/>
      <c r="E72" s="291"/>
      <c r="F72" s="291"/>
      <c r="G72" s="291"/>
      <c r="H72" s="291"/>
      <c r="I72" s="291"/>
      <c r="J72" s="291"/>
      <c r="K72" s="291"/>
      <c r="L72" s="291"/>
      <c r="M72" s="291"/>
      <c r="N72" s="291"/>
      <c r="O72" s="291"/>
      <c r="P72" s="291"/>
      <c r="Q72" s="291"/>
      <c r="R72" s="291"/>
      <c r="S72" s="291"/>
      <c r="T72" s="291"/>
      <c r="U72" s="291"/>
      <c r="V72" s="291"/>
      <c r="W72" s="291"/>
      <c r="X72" s="291"/>
      <c r="Y72" s="291"/>
      <c r="Z72" s="291"/>
      <c r="AA72" s="291"/>
      <c r="AB72" s="291"/>
      <c r="AC72" s="291"/>
      <c r="AD72" s="291"/>
      <c r="AE72" s="291"/>
      <c r="AF72" s="291"/>
      <c r="AG72" s="291"/>
      <c r="AH72" s="291"/>
      <c r="AI72" s="291"/>
      <c r="AJ72" s="291"/>
      <c r="AK72" s="291"/>
      <c r="AL72" s="291"/>
      <c r="AM72" s="291"/>
      <c r="AN72" s="291"/>
      <c r="AO72" s="291"/>
      <c r="AP72" s="291"/>
      <c r="AQ72" s="291"/>
      <c r="AR72" s="291"/>
      <c r="AS72" s="291"/>
      <c r="AT72" s="291"/>
      <c r="AU72" s="291"/>
      <c r="AV72" s="291"/>
      <c r="AW72" s="291"/>
      <c r="AX72" s="291"/>
      <c r="AY72" s="291"/>
      <c r="AZ72" s="291"/>
      <c r="BA72" s="291"/>
      <c r="BB72" s="291"/>
      <c r="BC72" s="291"/>
      <c r="BD72" s="291"/>
      <c r="BE72" s="291"/>
      <c r="BF72" s="291"/>
      <c r="BG72" s="291"/>
      <c r="BH72" s="291"/>
      <c r="BI72" s="291"/>
      <c r="BJ72" s="291"/>
      <c r="BK72" s="291"/>
      <c r="BL72" s="291"/>
      <c r="BM72" s="291"/>
      <c r="BN72" s="291"/>
      <c r="BO72" s="291"/>
      <c r="BP72" s="291"/>
      <c r="BQ72" s="291"/>
      <c r="BR72" s="291"/>
      <c r="BS72" s="291"/>
      <c r="BT72" s="291"/>
      <c r="BU72" s="291"/>
      <c r="BV72" s="291"/>
      <c r="BW72" s="291"/>
      <c r="BX72" s="291"/>
      <c r="CB72" s="5"/>
      <c r="CC72" s="5"/>
      <c r="CD72" s="5"/>
    </row>
    <row r="73" customFormat="false" ht="3.75" hidden="false" customHeight="true" outlineLevel="0" collapsed="false">
      <c r="A73" s="292"/>
      <c r="B73" s="292"/>
      <c r="C73" s="292"/>
      <c r="D73" s="292"/>
      <c r="E73" s="292"/>
      <c r="F73" s="292"/>
      <c r="G73" s="292"/>
      <c r="H73" s="292"/>
      <c r="I73" s="292"/>
      <c r="J73" s="292"/>
      <c r="K73" s="292"/>
      <c r="L73" s="292"/>
      <c r="M73" s="292"/>
      <c r="N73" s="292"/>
      <c r="O73" s="292"/>
      <c r="P73" s="292"/>
      <c r="Q73" s="292"/>
      <c r="R73" s="292"/>
      <c r="S73" s="292"/>
      <c r="T73" s="292"/>
      <c r="U73" s="292"/>
      <c r="V73" s="292"/>
      <c r="W73" s="292"/>
      <c r="X73" s="292"/>
      <c r="Y73" s="292"/>
      <c r="Z73" s="292"/>
      <c r="AA73" s="292"/>
      <c r="AB73" s="292"/>
      <c r="AC73" s="292"/>
      <c r="AD73" s="292"/>
      <c r="AE73" s="292"/>
      <c r="AF73" s="293"/>
      <c r="AG73" s="293"/>
      <c r="AH73" s="293"/>
      <c r="AI73" s="293"/>
      <c r="AJ73" s="293"/>
      <c r="AK73" s="293"/>
      <c r="AL73" s="293"/>
      <c r="AM73" s="293"/>
      <c r="AN73" s="293"/>
      <c r="AO73" s="293"/>
      <c r="AP73" s="293"/>
      <c r="AQ73" s="293"/>
      <c r="AR73" s="293"/>
      <c r="AS73" s="293"/>
      <c r="AT73" s="293"/>
      <c r="AU73" s="293"/>
      <c r="AV73" s="293"/>
      <c r="AW73" s="294"/>
      <c r="AX73" s="294"/>
      <c r="AY73" s="294"/>
      <c r="AZ73" s="294"/>
      <c r="BA73" s="294"/>
      <c r="BB73" s="294"/>
      <c r="BC73" s="294"/>
      <c r="BD73" s="294"/>
      <c r="BE73" s="294"/>
      <c r="BF73" s="294"/>
      <c r="BG73" s="294"/>
      <c r="BH73" s="294"/>
      <c r="BI73" s="294"/>
      <c r="BJ73" s="294"/>
      <c r="BK73" s="294"/>
      <c r="BL73" s="294"/>
      <c r="BM73" s="294"/>
      <c r="BN73" s="294"/>
      <c r="BO73" s="294"/>
      <c r="BP73" s="294"/>
      <c r="BQ73" s="294"/>
      <c r="BR73" s="293"/>
      <c r="BS73" s="293"/>
      <c r="BT73" s="293"/>
      <c r="BU73" s="293"/>
      <c r="BV73" s="293"/>
      <c r="BW73" s="293"/>
      <c r="BX73" s="293"/>
    </row>
    <row r="74" customFormat="false" ht="15.75" hidden="false" customHeight="false" outlineLevel="0" collapsed="false">
      <c r="A74" s="295"/>
      <c r="B74" s="295"/>
      <c r="C74" s="295"/>
      <c r="D74" s="295"/>
      <c r="E74" s="295"/>
      <c r="F74" s="295"/>
      <c r="G74" s="295"/>
      <c r="H74" s="295"/>
      <c r="I74" s="295"/>
      <c r="J74" s="295"/>
      <c r="K74" s="295"/>
      <c r="L74" s="295"/>
      <c r="M74" s="295"/>
      <c r="N74" s="295"/>
      <c r="O74" s="295"/>
      <c r="P74" s="295"/>
      <c r="Q74" s="295"/>
      <c r="R74" s="295"/>
      <c r="S74" s="295"/>
      <c r="T74" s="295"/>
      <c r="U74" s="295"/>
      <c r="V74" s="295"/>
      <c r="W74" s="295"/>
      <c r="X74" s="295"/>
      <c r="Y74" s="295"/>
      <c r="Z74" s="295"/>
      <c r="AA74" s="295"/>
      <c r="AB74" s="295"/>
      <c r="AC74" s="295"/>
      <c r="AD74" s="295"/>
      <c r="AE74" s="295"/>
      <c r="AF74" s="296"/>
      <c r="AG74" s="296"/>
      <c r="AH74" s="296"/>
      <c r="AI74" s="296"/>
      <c r="AJ74" s="296"/>
      <c r="AK74" s="296"/>
      <c r="AL74" s="296"/>
      <c r="AM74" s="296"/>
      <c r="AN74" s="296"/>
      <c r="AO74" s="296"/>
      <c r="AP74" s="296"/>
      <c r="AQ74" s="296"/>
      <c r="AR74" s="296"/>
      <c r="AS74" s="296"/>
      <c r="AT74" s="296"/>
      <c r="AU74" s="296"/>
      <c r="AV74" s="296"/>
      <c r="AW74" s="297"/>
      <c r="AX74" s="297"/>
      <c r="AY74" s="297"/>
      <c r="AZ74" s="297"/>
      <c r="BA74" s="297"/>
      <c r="BB74" s="297"/>
      <c r="BC74" s="297"/>
      <c r="BD74" s="297"/>
      <c r="BE74" s="297"/>
      <c r="BF74" s="297"/>
      <c r="BG74" s="297"/>
      <c r="BH74" s="297"/>
      <c r="BI74" s="297"/>
      <c r="BJ74" s="297"/>
      <c r="BK74" s="297"/>
      <c r="BL74" s="297"/>
      <c r="BM74" s="297"/>
      <c r="BN74" s="297"/>
      <c r="BO74" s="297"/>
      <c r="BP74" s="297"/>
      <c r="BQ74" s="297"/>
      <c r="BR74" s="296"/>
      <c r="BS74" s="296"/>
      <c r="BT74" s="296"/>
      <c r="BU74" s="296"/>
      <c r="BV74" s="296"/>
      <c r="BW74" s="296"/>
      <c r="BX74" s="296"/>
    </row>
    <row r="75" customFormat="false" ht="15.75" hidden="false" customHeight="false" outlineLevel="0" collapsed="false">
      <c r="A75" s="240"/>
      <c r="B75" s="240"/>
      <c r="C75" s="240"/>
      <c r="D75" s="240"/>
      <c r="E75" s="240"/>
      <c r="F75" s="240"/>
      <c r="G75" s="240"/>
      <c r="H75" s="240"/>
      <c r="I75" s="240"/>
      <c r="J75" s="240"/>
      <c r="K75" s="240"/>
      <c r="L75" s="240"/>
      <c r="M75" s="240"/>
      <c r="N75" s="240"/>
      <c r="O75" s="240"/>
      <c r="P75" s="240"/>
      <c r="Q75" s="240"/>
      <c r="R75" s="240"/>
      <c r="S75" s="240"/>
      <c r="T75" s="240"/>
      <c r="U75" s="240"/>
      <c r="V75" s="240"/>
      <c r="W75" s="240"/>
      <c r="X75" s="240"/>
      <c r="Y75" s="240"/>
      <c r="Z75" s="240"/>
      <c r="AA75" s="240"/>
      <c r="AB75" s="240"/>
      <c r="AC75" s="240"/>
      <c r="AD75" s="240"/>
      <c r="AE75" s="240"/>
      <c r="AF75" s="296"/>
      <c r="AG75" s="296"/>
      <c r="AH75" s="296"/>
      <c r="AI75" s="296"/>
      <c r="AJ75" s="296"/>
      <c r="AK75" s="296"/>
      <c r="AL75" s="296"/>
      <c r="AM75" s="296"/>
      <c r="AN75" s="296"/>
      <c r="AO75" s="296"/>
      <c r="AP75" s="296"/>
      <c r="AQ75" s="296"/>
      <c r="AR75" s="298"/>
      <c r="AS75" s="298"/>
      <c r="AT75" s="298"/>
      <c r="AU75" s="298"/>
      <c r="AV75" s="298"/>
      <c r="AW75" s="286"/>
      <c r="AX75" s="286"/>
      <c r="AY75" s="286"/>
      <c r="AZ75" s="286"/>
      <c r="BA75" s="286"/>
      <c r="BB75" s="286"/>
      <c r="BC75" s="286"/>
      <c r="BD75" s="286"/>
      <c r="BE75" s="286"/>
      <c r="BF75" s="286"/>
      <c r="BG75" s="286"/>
      <c r="BH75" s="286"/>
      <c r="BI75" s="286"/>
      <c r="BJ75" s="286"/>
      <c r="BK75" s="286"/>
      <c r="BL75" s="286"/>
      <c r="BM75" s="286"/>
      <c r="BN75" s="286"/>
      <c r="BO75" s="286"/>
      <c r="BP75" s="286"/>
      <c r="BQ75" s="286"/>
      <c r="BR75" s="296"/>
      <c r="BS75" s="296"/>
      <c r="BT75" s="296"/>
      <c r="BU75" s="296"/>
      <c r="BV75" s="296"/>
      <c r="BW75" s="296"/>
      <c r="BX75" s="296"/>
    </row>
    <row r="76" customFormat="false" ht="15.75" hidden="false" customHeight="false" outlineLevel="0" collapsed="false">
      <c r="A76" s="240"/>
      <c r="B76" s="240"/>
      <c r="C76" s="240"/>
      <c r="D76" s="240"/>
      <c r="E76" s="240"/>
      <c r="F76" s="240"/>
      <c r="G76" s="240"/>
      <c r="H76" s="240"/>
      <c r="I76" s="240"/>
      <c r="J76" s="240"/>
      <c r="K76" s="240"/>
      <c r="L76" s="240"/>
      <c r="M76" s="240"/>
      <c r="N76" s="240"/>
      <c r="O76" s="240"/>
      <c r="P76" s="240"/>
      <c r="Q76" s="240"/>
      <c r="R76" s="240"/>
      <c r="S76" s="240"/>
      <c r="T76" s="240"/>
      <c r="U76" s="240"/>
      <c r="V76" s="240"/>
      <c r="W76" s="240"/>
      <c r="X76" s="240"/>
      <c r="Y76" s="240"/>
      <c r="Z76" s="240"/>
      <c r="AA76" s="240"/>
      <c r="AB76" s="240"/>
      <c r="AC76" s="240"/>
      <c r="AD76" s="240"/>
      <c r="AE76" s="240"/>
      <c r="AF76" s="296"/>
      <c r="AG76" s="296"/>
      <c r="AH76" s="296"/>
      <c r="AI76" s="296"/>
      <c r="AJ76" s="296"/>
      <c r="AK76" s="296"/>
      <c r="AL76" s="296"/>
      <c r="AM76" s="296"/>
      <c r="AN76" s="296"/>
      <c r="AO76" s="296"/>
      <c r="AP76" s="296"/>
      <c r="AQ76" s="296"/>
      <c r="AR76" s="296"/>
      <c r="AS76" s="296"/>
      <c r="AT76" s="296"/>
      <c r="AU76" s="296"/>
      <c r="AV76" s="296"/>
      <c r="AW76" s="297"/>
      <c r="AX76" s="297"/>
      <c r="AY76" s="297"/>
      <c r="AZ76" s="297"/>
      <c r="BA76" s="297"/>
      <c r="BB76" s="297"/>
      <c r="BC76" s="297"/>
      <c r="BD76" s="297"/>
      <c r="BE76" s="297"/>
      <c r="BF76" s="297"/>
      <c r="BG76" s="297"/>
      <c r="BH76" s="297"/>
      <c r="BI76" s="297"/>
      <c r="BJ76" s="297"/>
      <c r="BK76" s="297"/>
      <c r="BL76" s="297"/>
      <c r="BM76" s="297"/>
      <c r="BN76" s="297"/>
      <c r="BO76" s="297"/>
      <c r="BP76" s="297"/>
      <c r="BQ76" s="297"/>
      <c r="BR76" s="296"/>
      <c r="BS76" s="296"/>
      <c r="BT76" s="296"/>
      <c r="BU76" s="296"/>
      <c r="BV76" s="296"/>
      <c r="BW76" s="296"/>
      <c r="BX76" s="296"/>
    </row>
    <row r="77" customFormat="false" ht="15.75" hidden="false" customHeight="false" outlineLevel="0" collapsed="false">
      <c r="A77" s="296"/>
      <c r="B77" s="296"/>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6"/>
      <c r="AI77" s="296"/>
      <c r="AJ77" s="296"/>
      <c r="AK77" s="296"/>
      <c r="AL77" s="296"/>
      <c r="AM77" s="296"/>
      <c r="AN77" s="296"/>
      <c r="AO77" s="296"/>
      <c r="AP77" s="296"/>
      <c r="AQ77" s="296"/>
      <c r="AR77" s="296"/>
      <c r="AS77" s="296"/>
      <c r="AT77" s="296"/>
      <c r="AU77" s="296"/>
      <c r="AV77" s="296"/>
      <c r="AW77" s="297"/>
      <c r="AX77" s="297"/>
      <c r="AY77" s="297"/>
      <c r="AZ77" s="297"/>
      <c r="BA77" s="297"/>
      <c r="BB77" s="297"/>
      <c r="BC77" s="297"/>
      <c r="BD77" s="297"/>
      <c r="BE77" s="297"/>
      <c r="BF77" s="297"/>
      <c r="BG77" s="297"/>
      <c r="BH77" s="297"/>
      <c r="BI77" s="297"/>
      <c r="BJ77" s="297"/>
      <c r="BK77" s="297"/>
      <c r="BL77" s="297"/>
      <c r="BM77" s="297"/>
      <c r="BN77" s="297"/>
      <c r="BO77" s="297"/>
      <c r="BP77" s="297"/>
      <c r="BQ77" s="297"/>
      <c r="BR77" s="296"/>
      <c r="BS77" s="296"/>
      <c r="BT77" s="296"/>
      <c r="BU77" s="296"/>
      <c r="BV77" s="296"/>
      <c r="BW77" s="296"/>
      <c r="BX77" s="296"/>
    </row>
    <row r="78" customFormat="false" ht="15.75" hidden="false" customHeight="false" outlineLevel="0" collapsed="false">
      <c r="A78" s="296"/>
      <c r="B78" s="296"/>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c r="AH78" s="296"/>
      <c r="AI78" s="296"/>
      <c r="AJ78" s="296"/>
      <c r="AK78" s="296"/>
      <c r="AL78" s="296"/>
      <c r="AM78" s="296"/>
      <c r="AN78" s="296"/>
      <c r="AO78" s="296"/>
      <c r="AP78" s="296"/>
      <c r="AQ78" s="296"/>
      <c r="AR78" s="296"/>
      <c r="AS78" s="296"/>
      <c r="AT78" s="296"/>
      <c r="AU78" s="296"/>
      <c r="AV78" s="296"/>
      <c r="AW78" s="297"/>
      <c r="AX78" s="297"/>
      <c r="AY78" s="297"/>
      <c r="AZ78" s="297"/>
      <c r="BA78" s="297"/>
      <c r="BB78" s="297"/>
      <c r="BC78" s="297"/>
      <c r="BD78" s="297"/>
      <c r="BE78" s="297"/>
      <c r="BF78" s="297"/>
      <c r="BG78" s="297"/>
      <c r="BH78" s="297"/>
      <c r="BI78" s="297"/>
      <c r="BJ78" s="297"/>
      <c r="BK78" s="297"/>
      <c r="BL78" s="297"/>
      <c r="BM78" s="297"/>
      <c r="BN78" s="297"/>
      <c r="BO78" s="297"/>
      <c r="BP78" s="297"/>
      <c r="BQ78" s="297"/>
      <c r="BR78" s="296"/>
      <c r="BS78" s="296"/>
      <c r="BT78" s="296"/>
      <c r="BU78" s="296"/>
      <c r="BV78" s="296"/>
      <c r="BW78" s="296"/>
      <c r="BX78" s="296"/>
    </row>
    <row r="79" customFormat="false" ht="15.75" hidden="false" customHeight="false" outlineLevel="0" collapsed="false">
      <c r="A79" s="296"/>
      <c r="B79" s="296"/>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6"/>
      <c r="AI79" s="296"/>
      <c r="AJ79" s="296"/>
      <c r="AK79" s="296"/>
      <c r="AL79" s="296"/>
      <c r="AM79" s="296"/>
      <c r="AN79" s="296"/>
      <c r="AO79" s="296"/>
      <c r="AP79" s="296"/>
      <c r="AQ79" s="296"/>
      <c r="AR79" s="296"/>
      <c r="AS79" s="296"/>
      <c r="AT79" s="296"/>
      <c r="AU79" s="296"/>
      <c r="AV79" s="296"/>
      <c r="AW79" s="297"/>
      <c r="AX79" s="297"/>
      <c r="AY79" s="297"/>
      <c r="AZ79" s="297"/>
      <c r="BA79" s="297"/>
      <c r="BB79" s="297"/>
      <c r="BC79" s="297"/>
      <c r="BD79" s="297"/>
      <c r="BE79" s="297"/>
      <c r="BF79" s="297"/>
      <c r="BG79" s="297"/>
      <c r="BH79" s="297"/>
      <c r="BI79" s="297"/>
      <c r="BJ79" s="297"/>
      <c r="BK79" s="297"/>
      <c r="BL79" s="297"/>
      <c r="BM79" s="297"/>
      <c r="BN79" s="297"/>
      <c r="BO79" s="297"/>
      <c r="BP79" s="297"/>
      <c r="BQ79" s="297"/>
      <c r="BR79" s="296"/>
      <c r="BS79" s="296"/>
      <c r="BT79" s="296"/>
      <c r="BU79" s="296"/>
      <c r="BV79" s="296"/>
      <c r="BW79" s="296"/>
      <c r="BX79" s="296"/>
    </row>
  </sheetData>
  <mergeCells count="452">
    <mergeCell ref="A1:BX1"/>
    <mergeCell ref="A3:C5"/>
    <mergeCell ref="D3:AA5"/>
    <mergeCell ref="AB3:AE5"/>
    <mergeCell ref="AF3:AI5"/>
    <mergeCell ref="AJ3:AP5"/>
    <mergeCell ref="AQ3:AV5"/>
    <mergeCell ref="AW3:BX3"/>
    <mergeCell ref="AW4:AY4"/>
    <mergeCell ref="AZ4:BA4"/>
    <mergeCell ref="BB4:BC4"/>
    <mergeCell ref="BD4:BF4"/>
    <mergeCell ref="BG4:BH4"/>
    <mergeCell ref="BI4:BJ4"/>
    <mergeCell ref="BK4:BM4"/>
    <mergeCell ref="BN4:BO4"/>
    <mergeCell ref="BP4:BQ4"/>
    <mergeCell ref="BR4:BX5"/>
    <mergeCell ref="AW5:BC5"/>
    <mergeCell ref="BD5:BJ5"/>
    <mergeCell ref="BK5:BQ5"/>
    <mergeCell ref="A6:C6"/>
    <mergeCell ref="D6:AA6"/>
    <mergeCell ref="AB6:AE6"/>
    <mergeCell ref="AF6:AI6"/>
    <mergeCell ref="AJ6:AP6"/>
    <mergeCell ref="AQ6:AV6"/>
    <mergeCell ref="AW6:BC6"/>
    <mergeCell ref="BD6:BJ6"/>
    <mergeCell ref="BK6:BQ6"/>
    <mergeCell ref="BR6:BX6"/>
    <mergeCell ref="A7:C7"/>
    <mergeCell ref="D7:AA7"/>
    <mergeCell ref="AB7:AE7"/>
    <mergeCell ref="AF7:AI7"/>
    <mergeCell ref="AJ7:AP7"/>
    <mergeCell ref="AQ7:AV7"/>
    <mergeCell ref="AW7:BC7"/>
    <mergeCell ref="BD7:BJ7"/>
    <mergeCell ref="BK7:BQ7"/>
    <mergeCell ref="BR7:BX7"/>
    <mergeCell ref="A8:C8"/>
    <mergeCell ref="D8:AA8"/>
    <mergeCell ref="AB8:AE8"/>
    <mergeCell ref="AF8:AI8"/>
    <mergeCell ref="AJ8:AP8"/>
    <mergeCell ref="AQ8:AV8"/>
    <mergeCell ref="AW8:BC8"/>
    <mergeCell ref="BD8:BJ8"/>
    <mergeCell ref="BK8:BQ8"/>
    <mergeCell ref="BR8:BX8"/>
    <mergeCell ref="A9:C9"/>
    <mergeCell ref="D9:AA9"/>
    <mergeCell ref="AB9:AE9"/>
    <mergeCell ref="AF9:AI9"/>
    <mergeCell ref="AJ9:AP9"/>
    <mergeCell ref="AQ9:AV9"/>
    <mergeCell ref="AW9:BC9"/>
    <mergeCell ref="BD9:BJ9"/>
    <mergeCell ref="BK9:BQ9"/>
    <mergeCell ref="BR9:BX9"/>
    <mergeCell ref="A10:C10"/>
    <mergeCell ref="D10:AA10"/>
    <mergeCell ref="AB10:AE10"/>
    <mergeCell ref="AF10:AI10"/>
    <mergeCell ref="AJ10:AP10"/>
    <mergeCell ref="AQ10:AV10"/>
    <mergeCell ref="AW10:BC10"/>
    <mergeCell ref="BD10:BJ10"/>
    <mergeCell ref="BK10:BQ10"/>
    <mergeCell ref="BR10:BX10"/>
    <mergeCell ref="A11:C11"/>
    <mergeCell ref="D11:AA11"/>
    <mergeCell ref="AB11:AE11"/>
    <mergeCell ref="AF11:AI11"/>
    <mergeCell ref="AJ11:AP11"/>
    <mergeCell ref="AQ11:AV11"/>
    <mergeCell ref="AW11:BC11"/>
    <mergeCell ref="BD11:BJ11"/>
    <mergeCell ref="BK11:BQ11"/>
    <mergeCell ref="BR11:BX11"/>
    <mergeCell ref="A12:C12"/>
    <mergeCell ref="D12:AA12"/>
    <mergeCell ref="AB12:AE12"/>
    <mergeCell ref="AF12:AI12"/>
    <mergeCell ref="AJ12:AP12"/>
    <mergeCell ref="AQ12:AV12"/>
    <mergeCell ref="AW12:BC12"/>
    <mergeCell ref="BD12:BJ12"/>
    <mergeCell ref="BK12:BQ12"/>
    <mergeCell ref="BR12:BX12"/>
    <mergeCell ref="A13:C13"/>
    <mergeCell ref="D13:AA13"/>
    <mergeCell ref="AB13:AE13"/>
    <mergeCell ref="AF13:AI13"/>
    <mergeCell ref="AJ13:AP13"/>
    <mergeCell ref="AQ13:AV13"/>
    <mergeCell ref="AW13:BC13"/>
    <mergeCell ref="BD13:BJ13"/>
    <mergeCell ref="BK13:BQ13"/>
    <mergeCell ref="BR13:BX13"/>
    <mergeCell ref="A14:C14"/>
    <mergeCell ref="D14:AA14"/>
    <mergeCell ref="AB14:AE14"/>
    <mergeCell ref="AJ14:AP14"/>
    <mergeCell ref="AQ14:AV14"/>
    <mergeCell ref="AW14:BC14"/>
    <mergeCell ref="BD14:BJ14"/>
    <mergeCell ref="BK14:BQ14"/>
    <mergeCell ref="A15:C15"/>
    <mergeCell ref="D15:AA15"/>
    <mergeCell ref="AB15:AE15"/>
    <mergeCell ref="AF15:AI15"/>
    <mergeCell ref="AJ15:AP15"/>
    <mergeCell ref="AQ15:AV15"/>
    <mergeCell ref="AW15:BC15"/>
    <mergeCell ref="BD15:BJ15"/>
    <mergeCell ref="BK15:BQ15"/>
    <mergeCell ref="BR15:BX15"/>
    <mergeCell ref="A16:C16"/>
    <mergeCell ref="D16:AA16"/>
    <mergeCell ref="AB16:AE16"/>
    <mergeCell ref="AF16:AI16"/>
    <mergeCell ref="AJ16:AP16"/>
    <mergeCell ref="AQ16:AV16"/>
    <mergeCell ref="AW16:BC16"/>
    <mergeCell ref="BD16:BJ16"/>
    <mergeCell ref="BK16:BQ16"/>
    <mergeCell ref="BR16:BX16"/>
    <mergeCell ref="A17:C17"/>
    <mergeCell ref="D17:AA17"/>
    <mergeCell ref="AB17:AE17"/>
    <mergeCell ref="AF17:AI17"/>
    <mergeCell ref="AJ17:AP17"/>
    <mergeCell ref="AQ17:AV17"/>
    <mergeCell ref="AW17:BC17"/>
    <mergeCell ref="BD17:BJ17"/>
    <mergeCell ref="BK17:BQ17"/>
    <mergeCell ref="BR17:BX17"/>
    <mergeCell ref="A18:C18"/>
    <mergeCell ref="D18:AA18"/>
    <mergeCell ref="AB18:AE18"/>
    <mergeCell ref="AF18:AI18"/>
    <mergeCell ref="AJ18:AP18"/>
    <mergeCell ref="AQ18:AV18"/>
    <mergeCell ref="AW18:BC18"/>
    <mergeCell ref="BD18:BJ18"/>
    <mergeCell ref="BK18:BQ18"/>
    <mergeCell ref="BR18:BX18"/>
    <mergeCell ref="A19:C19"/>
    <mergeCell ref="D19:AA19"/>
    <mergeCell ref="AB19:AE19"/>
    <mergeCell ref="AF19:AI19"/>
    <mergeCell ref="AJ19:AP19"/>
    <mergeCell ref="AQ19:AV19"/>
    <mergeCell ref="AW19:BC19"/>
    <mergeCell ref="BD19:BJ19"/>
    <mergeCell ref="BK19:BQ19"/>
    <mergeCell ref="BR19:BX19"/>
    <mergeCell ref="A20:C20"/>
    <mergeCell ref="D20:AA20"/>
    <mergeCell ref="AB20:AE20"/>
    <mergeCell ref="AF20:AI20"/>
    <mergeCell ref="AJ20:AP20"/>
    <mergeCell ref="AQ20:AV20"/>
    <mergeCell ref="AW20:BC20"/>
    <mergeCell ref="BD20:BJ20"/>
    <mergeCell ref="BK20:BQ20"/>
    <mergeCell ref="BR20:BX20"/>
    <mergeCell ref="A21:C21"/>
    <mergeCell ref="D21:AA21"/>
    <mergeCell ref="AB21:AE21"/>
    <mergeCell ref="AF21:AI21"/>
    <mergeCell ref="AJ21:AP21"/>
    <mergeCell ref="AQ21:AV21"/>
    <mergeCell ref="AW21:BC21"/>
    <mergeCell ref="BD21:BJ21"/>
    <mergeCell ref="BK21:BQ21"/>
    <mergeCell ref="BR21:BX21"/>
    <mergeCell ref="A22:C22"/>
    <mergeCell ref="D22:AA22"/>
    <mergeCell ref="AB22:AE22"/>
    <mergeCell ref="AF22:AI22"/>
    <mergeCell ref="AJ22:AP22"/>
    <mergeCell ref="AQ22:AV22"/>
    <mergeCell ref="AW22:BC22"/>
    <mergeCell ref="BD22:BJ22"/>
    <mergeCell ref="BK22:BQ22"/>
    <mergeCell ref="BR22:BX22"/>
    <mergeCell ref="A23:C23"/>
    <mergeCell ref="D23:AA23"/>
    <mergeCell ref="AB23:AE23"/>
    <mergeCell ref="AF23:AI23"/>
    <mergeCell ref="AJ23:AP23"/>
    <mergeCell ref="AQ23:AV23"/>
    <mergeCell ref="AW23:BC23"/>
    <mergeCell ref="BD23:BJ23"/>
    <mergeCell ref="BK23:BQ23"/>
    <mergeCell ref="BR23:BX23"/>
    <mergeCell ref="A24:C24"/>
    <mergeCell ref="D24:AA24"/>
    <mergeCell ref="AB24:AE24"/>
    <mergeCell ref="AF24:AI24"/>
    <mergeCell ref="AJ24:AP24"/>
    <mergeCell ref="AQ24:AV24"/>
    <mergeCell ref="AW24:BC24"/>
    <mergeCell ref="BD24:BJ24"/>
    <mergeCell ref="BK24:BQ24"/>
    <mergeCell ref="BR24:BX24"/>
    <mergeCell ref="CI24:CV28"/>
    <mergeCell ref="A25:C25"/>
    <mergeCell ref="D25:AA25"/>
    <mergeCell ref="AB25:AE25"/>
    <mergeCell ref="AF25:AI25"/>
    <mergeCell ref="AJ25:AP25"/>
    <mergeCell ref="AQ25:AV25"/>
    <mergeCell ref="AW25:BC25"/>
    <mergeCell ref="BD25:BJ25"/>
    <mergeCell ref="BK25:BQ25"/>
    <mergeCell ref="BR25:BX25"/>
    <mergeCell ref="A26:C26"/>
    <mergeCell ref="D26:AA26"/>
    <mergeCell ref="AB26:AE26"/>
    <mergeCell ref="AF26:AI26"/>
    <mergeCell ref="AJ26:AP26"/>
    <mergeCell ref="AQ26:AV26"/>
    <mergeCell ref="AW26:BC26"/>
    <mergeCell ref="BD26:BJ26"/>
    <mergeCell ref="BK26:BQ26"/>
    <mergeCell ref="BR26:BX26"/>
    <mergeCell ref="A27:C27"/>
    <mergeCell ref="D27:AA27"/>
    <mergeCell ref="AB27:AE27"/>
    <mergeCell ref="AF27:AI27"/>
    <mergeCell ref="AJ27:AP27"/>
    <mergeCell ref="AQ27:AV27"/>
    <mergeCell ref="AW27:BC27"/>
    <mergeCell ref="BD27:BJ27"/>
    <mergeCell ref="BK27:BQ27"/>
    <mergeCell ref="BR27:BX27"/>
    <mergeCell ref="A28:C28"/>
    <mergeCell ref="D28:AA28"/>
    <mergeCell ref="AB28:AE28"/>
    <mergeCell ref="AF28:AI28"/>
    <mergeCell ref="AJ28:AP28"/>
    <mergeCell ref="AQ28:AV28"/>
    <mergeCell ref="AW28:BC28"/>
    <mergeCell ref="BD28:BJ28"/>
    <mergeCell ref="BK28:BQ28"/>
    <mergeCell ref="BR28:BX28"/>
    <mergeCell ref="A29:C29"/>
    <mergeCell ref="D29:AA29"/>
    <mergeCell ref="AB29:AE29"/>
    <mergeCell ref="AF29:AI29"/>
    <mergeCell ref="AJ29:AP29"/>
    <mergeCell ref="AQ29:AV29"/>
    <mergeCell ref="AW29:BC29"/>
    <mergeCell ref="BD29:BJ29"/>
    <mergeCell ref="BK29:BQ29"/>
    <mergeCell ref="BR29:BX29"/>
    <mergeCell ref="A30:C30"/>
    <mergeCell ref="D30:AA30"/>
    <mergeCell ref="AB30:AE30"/>
    <mergeCell ref="AF30:AI30"/>
    <mergeCell ref="AJ30:AP30"/>
    <mergeCell ref="AQ30:AV30"/>
    <mergeCell ref="AW30:BC30"/>
    <mergeCell ref="BD30:BJ30"/>
    <mergeCell ref="BK30:BQ30"/>
    <mergeCell ref="BR30:BX30"/>
    <mergeCell ref="A31:C31"/>
    <mergeCell ref="D31:AA31"/>
    <mergeCell ref="AB31:AE31"/>
    <mergeCell ref="AF31:AI31"/>
    <mergeCell ref="AJ31:AP31"/>
    <mergeCell ref="AQ31:AV31"/>
    <mergeCell ref="AW31:BC31"/>
    <mergeCell ref="BD31:BJ31"/>
    <mergeCell ref="BK31:BQ31"/>
    <mergeCell ref="BR31:BX31"/>
    <mergeCell ref="A32:C32"/>
    <mergeCell ref="D32:AA32"/>
    <mergeCell ref="AB32:AE32"/>
    <mergeCell ref="AF32:AI32"/>
    <mergeCell ref="AJ32:AP32"/>
    <mergeCell ref="AQ32:AV32"/>
    <mergeCell ref="AW32:BC32"/>
    <mergeCell ref="BD32:BJ32"/>
    <mergeCell ref="BK32:BQ32"/>
    <mergeCell ref="BR32:BX32"/>
    <mergeCell ref="A33:C33"/>
    <mergeCell ref="D33:AA33"/>
    <mergeCell ref="AB33:AE33"/>
    <mergeCell ref="AF33:AI33"/>
    <mergeCell ref="AJ33:AP33"/>
    <mergeCell ref="AQ33:AV33"/>
    <mergeCell ref="AW33:BC33"/>
    <mergeCell ref="BD33:BJ33"/>
    <mergeCell ref="BK33:BQ33"/>
    <mergeCell ref="BR33:BX33"/>
    <mergeCell ref="A34:C34"/>
    <mergeCell ref="D34:AA34"/>
    <mergeCell ref="AB34:AE34"/>
    <mergeCell ref="AF34:AI34"/>
    <mergeCell ref="AJ34:AP34"/>
    <mergeCell ref="AQ34:AV34"/>
    <mergeCell ref="AW34:BC34"/>
    <mergeCell ref="BD34:BJ34"/>
    <mergeCell ref="BK34:BQ34"/>
    <mergeCell ref="BR34:BX34"/>
    <mergeCell ref="A35:C35"/>
    <mergeCell ref="D35:AA35"/>
    <mergeCell ref="AB35:AE35"/>
    <mergeCell ref="AF35:AI35"/>
    <mergeCell ref="AJ35:AP35"/>
    <mergeCell ref="AQ35:AV35"/>
    <mergeCell ref="AW35:BC35"/>
    <mergeCell ref="BD35:BJ35"/>
    <mergeCell ref="BK35:BQ35"/>
    <mergeCell ref="BR35:BX35"/>
    <mergeCell ref="A36:C36"/>
    <mergeCell ref="D36:AA36"/>
    <mergeCell ref="AB36:AE36"/>
    <mergeCell ref="AF36:AI36"/>
    <mergeCell ref="AJ36:AP36"/>
    <mergeCell ref="AQ36:AV36"/>
    <mergeCell ref="AW36:BC36"/>
    <mergeCell ref="BD36:BJ36"/>
    <mergeCell ref="BK36:BQ36"/>
    <mergeCell ref="BR36:BX36"/>
    <mergeCell ref="A37:C37"/>
    <mergeCell ref="D37:AA37"/>
    <mergeCell ref="AB37:AE37"/>
    <mergeCell ref="AF37:AI37"/>
    <mergeCell ref="AJ37:AP37"/>
    <mergeCell ref="AQ37:AV37"/>
    <mergeCell ref="AW37:BC37"/>
    <mergeCell ref="BD37:BJ37"/>
    <mergeCell ref="BK37:BQ37"/>
    <mergeCell ref="BR37:BX37"/>
    <mergeCell ref="A38:C38"/>
    <mergeCell ref="D38:AA38"/>
    <mergeCell ref="AB38:AE38"/>
    <mergeCell ref="AF38:AI38"/>
    <mergeCell ref="AW38:BC38"/>
    <mergeCell ref="BD38:BJ38"/>
    <mergeCell ref="BK38:BQ38"/>
    <mergeCell ref="BR38:BX38"/>
    <mergeCell ref="A39:C39"/>
    <mergeCell ref="D39:AA39"/>
    <mergeCell ref="AB39:AE39"/>
    <mergeCell ref="AF39:AI39"/>
    <mergeCell ref="AW39:BC39"/>
    <mergeCell ref="BD39:BJ39"/>
    <mergeCell ref="BK39:BQ39"/>
    <mergeCell ref="BR39:BX39"/>
    <mergeCell ref="A40:C40"/>
    <mergeCell ref="D40:AA40"/>
    <mergeCell ref="AB40:AE40"/>
    <mergeCell ref="AF40:AI40"/>
    <mergeCell ref="AJ40:AP40"/>
    <mergeCell ref="AQ40:AV40"/>
    <mergeCell ref="AW40:BC40"/>
    <mergeCell ref="BD40:BJ40"/>
    <mergeCell ref="BK40:BQ40"/>
    <mergeCell ref="BR40:BX40"/>
    <mergeCell ref="A41:C41"/>
    <mergeCell ref="D41:AA41"/>
    <mergeCell ref="AB41:AE41"/>
    <mergeCell ref="AF41:AI41"/>
    <mergeCell ref="AJ41:AP41"/>
    <mergeCell ref="AQ41:AV41"/>
    <mergeCell ref="AW41:BC41"/>
    <mergeCell ref="BD41:BJ41"/>
    <mergeCell ref="BK41:BQ41"/>
    <mergeCell ref="BR41:BX41"/>
    <mergeCell ref="A42:C42"/>
    <mergeCell ref="D42:AA42"/>
    <mergeCell ref="AB42:AE42"/>
    <mergeCell ref="AF42:AI42"/>
    <mergeCell ref="AJ42:AP42"/>
    <mergeCell ref="AQ42:AV42"/>
    <mergeCell ref="AW42:BC42"/>
    <mergeCell ref="BD42:BJ42"/>
    <mergeCell ref="BK42:BQ42"/>
    <mergeCell ref="BR42:BX42"/>
    <mergeCell ref="A43:C43"/>
    <mergeCell ref="D43:AA43"/>
    <mergeCell ref="AB43:AE43"/>
    <mergeCell ref="AF43:AI43"/>
    <mergeCell ref="AJ43:AP43"/>
    <mergeCell ref="AQ43:AV43"/>
    <mergeCell ref="AW43:BC43"/>
    <mergeCell ref="BD43:BJ43"/>
    <mergeCell ref="BK43:BQ43"/>
    <mergeCell ref="BR43:BX43"/>
    <mergeCell ref="A44:C44"/>
    <mergeCell ref="D44:AA44"/>
    <mergeCell ref="AB44:AE44"/>
    <mergeCell ref="AF44:AI44"/>
    <mergeCell ref="AJ44:AP44"/>
    <mergeCell ref="AQ44:AV44"/>
    <mergeCell ref="AW44:BC44"/>
    <mergeCell ref="BD44:BJ44"/>
    <mergeCell ref="BK44:BQ44"/>
    <mergeCell ref="BR44:BX44"/>
    <mergeCell ref="A45:C45"/>
    <mergeCell ref="D45:AA45"/>
    <mergeCell ref="AB45:AE45"/>
    <mergeCell ref="AF45:AI45"/>
    <mergeCell ref="AJ45:AP45"/>
    <mergeCell ref="AQ45:AV45"/>
    <mergeCell ref="AW45:BC45"/>
    <mergeCell ref="BD45:BJ45"/>
    <mergeCell ref="BK45:BQ45"/>
    <mergeCell ref="BR45:BX45"/>
    <mergeCell ref="W47:AG48"/>
    <mergeCell ref="AI47:AQ48"/>
    <mergeCell ref="AS47:BI48"/>
    <mergeCell ref="A48:T48"/>
    <mergeCell ref="W49:AG49"/>
    <mergeCell ref="AI49:AQ49"/>
    <mergeCell ref="AS49:BI49"/>
    <mergeCell ref="L51:V51"/>
    <mergeCell ref="X51:AN51"/>
    <mergeCell ref="AP51:AX51"/>
    <mergeCell ref="L52:V52"/>
    <mergeCell ref="X52:AN52"/>
    <mergeCell ref="AP52:AX52"/>
    <mergeCell ref="B54:C54"/>
    <mergeCell ref="E54:L54"/>
    <mergeCell ref="M54:N54"/>
    <mergeCell ref="O54:P54"/>
    <mergeCell ref="A57:AV57"/>
    <mergeCell ref="A58:AV58"/>
    <mergeCell ref="A59:Q59"/>
    <mergeCell ref="W59:AV59"/>
    <mergeCell ref="A60:Q60"/>
    <mergeCell ref="W60:AV60"/>
    <mergeCell ref="B61:C61"/>
    <mergeCell ref="E61:L61"/>
    <mergeCell ref="M61:N61"/>
    <mergeCell ref="O61:P61"/>
    <mergeCell ref="A64:BX64"/>
    <mergeCell ref="A65:BX65"/>
    <mergeCell ref="A66:BX66"/>
    <mergeCell ref="A67:BX67"/>
    <mergeCell ref="A68:BX68"/>
    <mergeCell ref="A69:BX69"/>
    <mergeCell ref="A70:BX70"/>
    <mergeCell ref="A71:BX71"/>
    <mergeCell ref="A72:BX72"/>
  </mergeCells>
  <printOptions headings="false" gridLines="false" gridLinesSet="true" horizontalCentered="true" verticalCentered="false"/>
  <pageMargins left="0.39375" right="0.39375" top="0.39375" bottom="0.39375"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rowBreaks count="2" manualBreakCount="2">
    <brk id="19" man="true" max="16383" min="0"/>
    <brk id="42" man="true" max="16383" min="0"/>
  </rowBreaks>
  <colBreaks count="1" manualBreakCount="1">
    <brk id="82" man="true" max="65535" min="0"/>
  </colBreaks>
</worksheet>
</file>

<file path=xl/worksheets/sheet3.xml><?xml version="1.0" encoding="utf-8"?>
<worksheet xmlns="http://schemas.openxmlformats.org/spreadsheetml/2006/main" xmlns:r="http://schemas.openxmlformats.org/officeDocument/2006/relationships">
  <sheetPr filterMode="false">
    <pageSetUpPr fitToPage="false"/>
  </sheetPr>
  <dimension ref="A1:AC65"/>
  <sheetViews>
    <sheetView windowProtection="false" showFormulas="false" showGridLines="true" showRowColHeaders="true" showZeros="true" rightToLeft="false" tabSelected="false" showOutlineSymbols="true" defaultGridColor="true" view="pageBreakPreview" topLeftCell="A1" colorId="64" zoomScale="70" zoomScaleNormal="70" zoomScalePageLayoutView="70" workbookViewId="0">
      <selection pane="topLeft" activeCell="A3" activeCellId="0" sqref="A3"/>
    </sheetView>
  </sheetViews>
  <sheetFormatPr defaultRowHeight="15.75"/>
  <cols>
    <col collapsed="false" hidden="false" max="1" min="1" style="299" width="8.72159090909091"/>
    <col collapsed="false" hidden="false" max="2" min="2" style="299" width="10.2215909090909"/>
    <col collapsed="false" hidden="false" max="3" min="3" style="299" width="16.3863636363636"/>
    <col collapsed="false" hidden="false" max="4" min="4" style="299" width="10.9715909090909"/>
    <col collapsed="false" hidden="false" max="5" min="5" style="299" width="15.3352272727273"/>
    <col collapsed="false" hidden="false" max="6" min="6" style="299" width="10.2215909090909"/>
    <col collapsed="false" hidden="false" max="7" min="7" style="299" width="9.61931818181818"/>
    <col collapsed="false" hidden="false" max="8" min="8" style="299" width="10.2215909090909"/>
    <col collapsed="false" hidden="false" max="9" min="9" style="299" width="7.66477272727273"/>
    <col collapsed="false" hidden="false" max="10" min="10" style="299" width="14.4318181818182"/>
    <col collapsed="false" hidden="false" max="11" min="11" style="299" width="16.3863636363636"/>
    <col collapsed="false" hidden="false" max="12" min="12" style="299" width="5.86363636363636"/>
    <col collapsed="false" hidden="false" max="13" min="13" style="299" width="19.3920454545455"/>
    <col collapsed="false" hidden="false" max="14" min="14" style="299" width="18.3409090909091"/>
    <col collapsed="false" hidden="false" max="15" min="15" style="299" width="18.9431818181818"/>
    <col collapsed="false" hidden="false" max="16" min="16" style="299" width="29.3125"/>
    <col collapsed="false" hidden="false" max="55" min="17" style="299" width="11.7272727272727"/>
    <col collapsed="false" hidden="false" max="57" min="56" style="299" width="10.2215909090909"/>
    <col collapsed="false" hidden="false" max="80" min="58" style="299" width="11.7272727272727"/>
    <col collapsed="false" hidden="false" max="256" min="81" style="299" width="10.2215909090909"/>
    <col collapsed="false" hidden="false" max="257" min="257" style="299" width="8.72159090909091"/>
    <col collapsed="false" hidden="false" max="258" min="258" style="299" width="10.2215909090909"/>
    <col collapsed="false" hidden="false" max="259" min="259" style="299" width="16.3863636363636"/>
    <col collapsed="false" hidden="false" max="260" min="260" style="299" width="10.9715909090909"/>
    <col collapsed="false" hidden="false" max="261" min="261" style="299" width="15.3352272727273"/>
    <col collapsed="false" hidden="false" max="262" min="262" style="299" width="10.2215909090909"/>
    <col collapsed="false" hidden="false" max="263" min="263" style="299" width="9.61931818181818"/>
    <col collapsed="false" hidden="false" max="264" min="264" style="299" width="10.2215909090909"/>
    <col collapsed="false" hidden="false" max="265" min="265" style="299" width="7.66477272727273"/>
    <col collapsed="false" hidden="false" max="266" min="266" style="299" width="14.4318181818182"/>
    <col collapsed="false" hidden="false" max="267" min="267" style="299" width="16.3863636363636"/>
    <col collapsed="false" hidden="false" max="268" min="268" style="299" width="5.86363636363636"/>
    <col collapsed="false" hidden="false" max="269" min="269" style="299" width="19.3920454545455"/>
    <col collapsed="false" hidden="false" max="270" min="270" style="299" width="18.3409090909091"/>
    <col collapsed="false" hidden="false" max="271" min="271" style="299" width="18.9431818181818"/>
    <col collapsed="false" hidden="false" max="272" min="272" style="299" width="29.3125"/>
    <col collapsed="false" hidden="false" max="311" min="273" style="299" width="11.7272727272727"/>
    <col collapsed="false" hidden="false" max="313" min="312" style="299" width="10.2215909090909"/>
    <col collapsed="false" hidden="false" max="336" min="314" style="299" width="11.7272727272727"/>
    <col collapsed="false" hidden="false" max="512" min="337" style="299" width="10.2215909090909"/>
    <col collapsed="false" hidden="false" max="513" min="513" style="299" width="8.72159090909091"/>
    <col collapsed="false" hidden="false" max="514" min="514" style="299" width="10.2215909090909"/>
    <col collapsed="false" hidden="false" max="515" min="515" style="299" width="16.3863636363636"/>
    <col collapsed="false" hidden="false" max="516" min="516" style="299" width="10.9715909090909"/>
    <col collapsed="false" hidden="false" max="517" min="517" style="299" width="15.3352272727273"/>
    <col collapsed="false" hidden="false" max="518" min="518" style="299" width="10.2215909090909"/>
    <col collapsed="false" hidden="false" max="519" min="519" style="299" width="9.61931818181818"/>
    <col collapsed="false" hidden="false" max="520" min="520" style="299" width="10.2215909090909"/>
    <col collapsed="false" hidden="false" max="521" min="521" style="299" width="7.66477272727273"/>
    <col collapsed="false" hidden="false" max="522" min="522" style="299" width="14.4318181818182"/>
    <col collapsed="false" hidden="false" max="523" min="523" style="299" width="16.3863636363636"/>
    <col collapsed="false" hidden="false" max="524" min="524" style="299" width="5.86363636363636"/>
    <col collapsed="false" hidden="false" max="525" min="525" style="299" width="19.3920454545455"/>
    <col collapsed="false" hidden="false" max="526" min="526" style="299" width="18.3409090909091"/>
    <col collapsed="false" hidden="false" max="527" min="527" style="299" width="18.9431818181818"/>
    <col collapsed="false" hidden="false" max="528" min="528" style="299" width="29.3125"/>
    <col collapsed="false" hidden="false" max="567" min="529" style="299" width="11.7272727272727"/>
    <col collapsed="false" hidden="false" max="569" min="568" style="299" width="10.2215909090909"/>
    <col collapsed="false" hidden="false" max="592" min="570" style="299" width="11.7272727272727"/>
    <col collapsed="false" hidden="false" max="768" min="593" style="299" width="10.2215909090909"/>
    <col collapsed="false" hidden="false" max="769" min="769" style="299" width="8.72159090909091"/>
    <col collapsed="false" hidden="false" max="770" min="770" style="299" width="10.2215909090909"/>
    <col collapsed="false" hidden="false" max="771" min="771" style="299" width="16.3863636363636"/>
    <col collapsed="false" hidden="false" max="772" min="772" style="299" width="10.9715909090909"/>
    <col collapsed="false" hidden="false" max="773" min="773" style="299" width="15.3352272727273"/>
    <col collapsed="false" hidden="false" max="774" min="774" style="299" width="10.2215909090909"/>
    <col collapsed="false" hidden="false" max="775" min="775" style="299" width="9.61931818181818"/>
    <col collapsed="false" hidden="false" max="776" min="776" style="299" width="10.2215909090909"/>
    <col collapsed="false" hidden="false" max="777" min="777" style="299" width="7.66477272727273"/>
    <col collapsed="false" hidden="false" max="778" min="778" style="299" width="14.4318181818182"/>
    <col collapsed="false" hidden="false" max="779" min="779" style="299" width="16.3863636363636"/>
    <col collapsed="false" hidden="false" max="780" min="780" style="299" width="5.86363636363636"/>
    <col collapsed="false" hidden="false" max="781" min="781" style="299" width="19.3920454545455"/>
    <col collapsed="false" hidden="false" max="782" min="782" style="299" width="18.3409090909091"/>
    <col collapsed="false" hidden="false" max="783" min="783" style="299" width="18.9431818181818"/>
    <col collapsed="false" hidden="false" max="784" min="784" style="299" width="29.3125"/>
    <col collapsed="false" hidden="false" max="823" min="785" style="299" width="11.7272727272727"/>
    <col collapsed="false" hidden="false" max="825" min="824" style="299" width="10.2215909090909"/>
    <col collapsed="false" hidden="false" max="848" min="826" style="299" width="11.7272727272727"/>
    <col collapsed="false" hidden="false" max="1025" min="849" style="299" width="10.2215909090909"/>
  </cols>
  <sheetData>
    <row r="1" customFormat="false" ht="15.75" hidden="false" customHeight="false" outlineLevel="0" collapsed="false">
      <c r="A1" s="300" t="s">
        <v>358</v>
      </c>
      <c r="B1" s="300"/>
      <c r="C1" s="300"/>
      <c r="D1" s="300"/>
      <c r="E1" s="300"/>
      <c r="F1" s="300"/>
      <c r="G1" s="300"/>
      <c r="H1" s="300"/>
      <c r="I1" s="300"/>
      <c r="J1" s="300"/>
      <c r="K1" s="300"/>
      <c r="L1" s="300"/>
      <c r="M1" s="300"/>
      <c r="N1" s="300"/>
      <c r="P1" s="301"/>
      <c r="Q1" s="301"/>
      <c r="R1" s="301"/>
      <c r="S1" s="301"/>
      <c r="T1" s="301"/>
      <c r="U1" s="301"/>
      <c r="V1" s="301"/>
      <c r="W1" s="301"/>
      <c r="X1" s="301"/>
      <c r="Y1" s="301"/>
      <c r="Z1" s="301"/>
      <c r="AA1" s="301"/>
      <c r="AB1" s="301"/>
      <c r="AC1" s="301"/>
    </row>
    <row r="2" customFormat="false" ht="15.75" hidden="false" customHeight="false" outlineLevel="0" collapsed="false">
      <c r="E2" s="302" t="s">
        <v>359</v>
      </c>
      <c r="F2" s="302"/>
      <c r="G2" s="302"/>
      <c r="H2" s="302"/>
      <c r="I2" s="302"/>
      <c r="J2" s="302"/>
      <c r="K2" s="302"/>
      <c r="L2" s="302"/>
      <c r="P2" s="301"/>
      <c r="Q2" s="301"/>
      <c r="R2" s="301"/>
      <c r="S2" s="301"/>
      <c r="T2" s="301"/>
      <c r="U2" s="301"/>
      <c r="V2" s="301"/>
      <c r="W2" s="301"/>
      <c r="X2" s="301"/>
      <c r="Y2" s="301"/>
      <c r="Z2" s="301"/>
      <c r="AA2" s="301"/>
      <c r="AB2" s="301"/>
      <c r="AC2" s="301"/>
    </row>
    <row r="3" customFormat="false" ht="39" hidden="false" customHeight="true" outlineLevel="0" collapsed="false">
      <c r="A3" s="303" t="s">
        <v>360</v>
      </c>
      <c r="B3" s="303"/>
      <c r="C3" s="303"/>
      <c r="D3" s="303"/>
      <c r="E3" s="303"/>
      <c r="F3" s="304" t="s">
        <v>361</v>
      </c>
      <c r="G3" s="304"/>
      <c r="H3" s="304"/>
      <c r="I3" s="304"/>
      <c r="J3" s="304"/>
      <c r="K3" s="304"/>
      <c r="L3" s="304"/>
      <c r="M3" s="304"/>
      <c r="N3" s="304"/>
      <c r="P3" s="305"/>
      <c r="Q3" s="305"/>
      <c r="R3" s="305"/>
      <c r="S3" s="305"/>
      <c r="T3" s="305"/>
      <c r="U3" s="305"/>
      <c r="V3" s="305"/>
      <c r="W3" s="305"/>
      <c r="X3" s="305"/>
      <c r="Y3" s="305"/>
      <c r="Z3" s="305"/>
      <c r="AA3" s="305"/>
      <c r="AB3" s="305"/>
      <c r="AC3" s="305"/>
    </row>
    <row r="4" customFormat="false" ht="16.5" hidden="false" customHeight="true" outlineLevel="0" collapsed="false">
      <c r="A4" s="300"/>
      <c r="B4" s="300"/>
      <c r="C4" s="300"/>
      <c r="D4" s="300"/>
      <c r="E4" s="306"/>
      <c r="F4" s="307"/>
      <c r="G4" s="307"/>
      <c r="H4" s="307"/>
      <c r="I4" s="307"/>
      <c r="J4" s="307"/>
      <c r="K4" s="307"/>
      <c r="L4" s="307"/>
      <c r="M4" s="307"/>
      <c r="N4" s="307"/>
      <c r="P4" s="305"/>
      <c r="Q4" s="305"/>
      <c r="R4" s="305"/>
      <c r="S4" s="305"/>
      <c r="T4" s="305"/>
      <c r="U4" s="305"/>
      <c r="V4" s="305"/>
      <c r="W4" s="305"/>
      <c r="X4" s="305"/>
      <c r="Y4" s="305"/>
      <c r="Z4" s="305"/>
      <c r="AA4" s="305"/>
      <c r="AB4" s="305"/>
      <c r="AC4" s="305"/>
    </row>
    <row r="5" customFormat="false" ht="15.75" hidden="false" customHeight="false" outlineLevel="0" collapsed="false">
      <c r="A5" s="308" t="s">
        <v>362</v>
      </c>
      <c r="B5" s="308"/>
      <c r="C5" s="308"/>
      <c r="D5" s="308"/>
      <c r="E5" s="308"/>
      <c r="F5" s="308"/>
      <c r="G5" s="308"/>
      <c r="H5" s="308"/>
      <c r="I5" s="308"/>
      <c r="J5" s="308"/>
      <c r="K5" s="308"/>
      <c r="L5" s="308"/>
      <c r="M5" s="308"/>
      <c r="N5" s="308"/>
      <c r="P5" s="309"/>
      <c r="Q5" s="309"/>
      <c r="R5" s="309"/>
      <c r="S5" s="309"/>
      <c r="T5" s="309"/>
      <c r="U5" s="309"/>
      <c r="V5" s="309"/>
      <c r="W5" s="309"/>
      <c r="X5" s="309"/>
      <c r="Y5" s="309"/>
      <c r="Z5" s="309"/>
      <c r="AA5" s="309"/>
      <c r="AB5" s="309"/>
      <c r="AC5" s="309"/>
    </row>
    <row r="6" customFormat="false" ht="15.75" hidden="false" customHeight="false" outlineLevel="0" collapsed="false">
      <c r="A6" s="310"/>
      <c r="B6" s="310"/>
      <c r="C6" s="310"/>
      <c r="D6" s="310"/>
      <c r="E6" s="310"/>
      <c r="F6" s="310"/>
      <c r="G6" s="310"/>
      <c r="H6" s="310"/>
      <c r="I6" s="310"/>
      <c r="J6" s="310"/>
      <c r="K6" s="310"/>
      <c r="L6" s="310"/>
      <c r="M6" s="310"/>
      <c r="N6" s="310"/>
      <c r="P6" s="309"/>
      <c r="Q6" s="309"/>
      <c r="R6" s="309"/>
      <c r="S6" s="309"/>
      <c r="T6" s="309"/>
      <c r="U6" s="309"/>
      <c r="V6" s="309"/>
      <c r="W6" s="309"/>
      <c r="X6" s="309"/>
      <c r="Y6" s="309"/>
      <c r="Z6" s="309"/>
      <c r="AA6" s="309"/>
      <c r="AB6" s="309"/>
      <c r="AC6" s="309"/>
    </row>
    <row r="7" customFormat="false" ht="16.5" hidden="false" customHeight="false" outlineLevel="0" collapsed="false">
      <c r="A7" s="311" t="s">
        <v>363</v>
      </c>
      <c r="B7" s="311"/>
      <c r="C7" s="311"/>
      <c r="D7" s="312" t="n">
        <v>111</v>
      </c>
      <c r="F7" s="303"/>
      <c r="G7" s="303"/>
      <c r="H7" s="303"/>
      <c r="I7" s="303"/>
      <c r="J7" s="303"/>
      <c r="K7" s="303"/>
      <c r="L7" s="303"/>
      <c r="M7" s="303"/>
      <c r="N7" s="303"/>
      <c r="P7" s="309"/>
      <c r="Q7" s="309"/>
      <c r="R7" s="309"/>
      <c r="S7" s="309"/>
      <c r="T7" s="309"/>
      <c r="U7" s="309"/>
      <c r="V7" s="309"/>
      <c r="W7" s="309"/>
      <c r="X7" s="309"/>
      <c r="Y7" s="309"/>
      <c r="Z7" s="309"/>
      <c r="AA7" s="309"/>
      <c r="AB7" s="309"/>
      <c r="AC7" s="309"/>
    </row>
    <row r="8" customFormat="false" ht="15.75" hidden="false" customHeight="false" outlineLevel="0" collapsed="false">
      <c r="A8" s="313" t="s">
        <v>364</v>
      </c>
      <c r="B8" s="313"/>
      <c r="C8" s="313"/>
      <c r="D8" s="313"/>
      <c r="E8" s="313"/>
      <c r="F8" s="313"/>
      <c r="G8" s="313"/>
      <c r="H8" s="313"/>
      <c r="I8" s="313"/>
      <c r="J8" s="313"/>
      <c r="K8" s="313"/>
      <c r="L8" s="313"/>
      <c r="M8" s="313"/>
      <c r="N8" s="313"/>
      <c r="P8" s="309"/>
      <c r="Q8" s="309"/>
      <c r="R8" s="309"/>
      <c r="S8" s="309"/>
      <c r="T8" s="309"/>
      <c r="U8" s="309"/>
      <c r="V8" s="309"/>
      <c r="W8" s="309"/>
      <c r="X8" s="309"/>
      <c r="Y8" s="309"/>
      <c r="Z8" s="309"/>
      <c r="AA8" s="309"/>
      <c r="AB8" s="309"/>
      <c r="AC8" s="309"/>
    </row>
    <row r="9" customFormat="false" ht="15.75" hidden="false" customHeight="false" outlineLevel="0" collapsed="false">
      <c r="E9" s="300" t="s">
        <v>365</v>
      </c>
      <c r="F9" s="300"/>
      <c r="G9" s="300"/>
      <c r="H9" s="300"/>
      <c r="I9" s="300"/>
      <c r="J9" s="300"/>
      <c r="K9" s="300"/>
      <c r="P9" s="309"/>
      <c r="Q9" s="309"/>
      <c r="R9" s="309"/>
      <c r="S9" s="309"/>
      <c r="T9" s="309"/>
      <c r="U9" s="309"/>
      <c r="V9" s="309"/>
      <c r="W9" s="309"/>
      <c r="X9" s="309"/>
      <c r="Y9" s="309"/>
      <c r="Z9" s="309"/>
      <c r="AA9" s="309"/>
      <c r="AB9" s="309"/>
      <c r="AC9" s="309"/>
    </row>
    <row r="10" customFormat="false" ht="15.75" hidden="false" customHeight="false" outlineLevel="0" collapsed="false">
      <c r="P10" s="309"/>
      <c r="Q10" s="309"/>
      <c r="R10" s="309"/>
      <c r="S10" s="309"/>
      <c r="T10" s="309"/>
      <c r="U10" s="309"/>
      <c r="V10" s="309"/>
      <c r="W10" s="309"/>
      <c r="X10" s="309"/>
      <c r="Y10" s="309"/>
      <c r="Z10" s="309"/>
      <c r="AA10" s="309"/>
      <c r="AB10" s="309"/>
      <c r="AC10" s="309"/>
    </row>
    <row r="11" customFormat="false" ht="137.25" hidden="false" customHeight="true" outlineLevel="0" collapsed="false">
      <c r="A11" s="314" t="s">
        <v>366</v>
      </c>
      <c r="B11" s="315" t="s">
        <v>367</v>
      </c>
      <c r="C11" s="315"/>
      <c r="D11" s="316" t="s">
        <v>368</v>
      </c>
      <c r="E11" s="317" t="s">
        <v>369</v>
      </c>
      <c r="F11" s="317" t="s">
        <v>370</v>
      </c>
      <c r="G11" s="317"/>
      <c r="H11" s="317" t="s">
        <v>371</v>
      </c>
      <c r="I11" s="317"/>
      <c r="J11" s="317" t="s">
        <v>372</v>
      </c>
      <c r="K11" s="317" t="s">
        <v>373</v>
      </c>
      <c r="L11" s="317" t="s">
        <v>374</v>
      </c>
      <c r="M11" s="317" t="s">
        <v>375</v>
      </c>
      <c r="N11" s="317" t="s">
        <v>376</v>
      </c>
      <c r="O11" s="317" t="s">
        <v>377</v>
      </c>
      <c r="P11" s="309"/>
      <c r="Q11" s="309"/>
      <c r="R11" s="309"/>
      <c r="S11" s="309"/>
      <c r="T11" s="309"/>
      <c r="U11" s="309"/>
      <c r="V11" s="309"/>
      <c r="W11" s="309"/>
      <c r="X11" s="309"/>
      <c r="Y11" s="309"/>
      <c r="Z11" s="309"/>
      <c r="AA11" s="309"/>
      <c r="AB11" s="309"/>
      <c r="AC11" s="309"/>
    </row>
    <row r="12" customFormat="false" ht="15.75" hidden="false" customHeight="false" outlineLevel="0" collapsed="false">
      <c r="A12" s="318" t="n">
        <v>1</v>
      </c>
      <c r="B12" s="318" t="s">
        <v>378</v>
      </c>
      <c r="C12" s="318"/>
      <c r="D12" s="319" t="n">
        <v>1</v>
      </c>
      <c r="E12" s="320" t="n">
        <v>22775</v>
      </c>
      <c r="F12" s="320"/>
      <c r="G12" s="320"/>
      <c r="H12" s="320" t="n">
        <v>7971.25</v>
      </c>
      <c r="I12" s="320"/>
      <c r="J12" s="320"/>
      <c r="K12" s="320" t="n">
        <f aca="false">E12+F12+H12+J12</f>
        <v>30746.25</v>
      </c>
      <c r="L12" s="320" t="n">
        <v>12</v>
      </c>
      <c r="M12" s="321" t="n">
        <f aca="false">K12*L12</f>
        <v>368955</v>
      </c>
      <c r="N12" s="322" t="s">
        <v>58</v>
      </c>
      <c r="O12" s="322" t="s">
        <v>58</v>
      </c>
      <c r="P12" s="309"/>
      <c r="Q12" s="309"/>
      <c r="R12" s="309"/>
      <c r="S12" s="309"/>
      <c r="T12" s="309"/>
      <c r="U12" s="309"/>
      <c r="V12" s="309"/>
      <c r="W12" s="309"/>
      <c r="X12" s="309"/>
      <c r="Y12" s="309"/>
      <c r="Z12" s="309"/>
      <c r="AA12" s="309"/>
      <c r="AB12" s="309"/>
      <c r="AC12" s="309"/>
    </row>
    <row r="13" customFormat="false" ht="15.75" hidden="false" customHeight="false" outlineLevel="0" collapsed="false">
      <c r="A13" s="318" t="n">
        <v>2</v>
      </c>
      <c r="B13" s="318" t="s">
        <v>379</v>
      </c>
      <c r="C13" s="318"/>
      <c r="D13" s="319" t="n">
        <v>3.53</v>
      </c>
      <c r="E13" s="320" t="n">
        <v>47990.66</v>
      </c>
      <c r="F13" s="320"/>
      <c r="G13" s="320"/>
      <c r="H13" s="320" t="n">
        <v>19196.26</v>
      </c>
      <c r="I13" s="320"/>
      <c r="J13" s="320"/>
      <c r="K13" s="320" t="n">
        <f aca="false">E13+F13+H13+J13</f>
        <v>67186.92</v>
      </c>
      <c r="L13" s="320" t="n">
        <v>12</v>
      </c>
      <c r="M13" s="321" t="n">
        <f aca="false">K13*L13</f>
        <v>806243.04</v>
      </c>
      <c r="N13" s="322"/>
      <c r="O13" s="322"/>
      <c r="P13" s="309"/>
      <c r="Q13" s="309"/>
      <c r="R13" s="309"/>
      <c r="S13" s="309"/>
      <c r="T13" s="309"/>
      <c r="U13" s="309"/>
      <c r="V13" s="309"/>
      <c r="W13" s="309"/>
      <c r="X13" s="309"/>
      <c r="Y13" s="309"/>
      <c r="Z13" s="309"/>
      <c r="AA13" s="309"/>
      <c r="AB13" s="309"/>
      <c r="AC13" s="309"/>
    </row>
    <row r="14" customFormat="false" ht="15.75" hidden="false" customHeight="false" outlineLevel="0" collapsed="false">
      <c r="A14" s="318" t="n">
        <v>3</v>
      </c>
      <c r="B14" s="318" t="s">
        <v>380</v>
      </c>
      <c r="C14" s="318"/>
      <c r="D14" s="319" t="n">
        <v>4.08</v>
      </c>
      <c r="E14" s="320" t="n">
        <v>27632.16</v>
      </c>
      <c r="F14" s="320"/>
      <c r="G14" s="320"/>
      <c r="H14" s="320" t="n">
        <v>4399.07</v>
      </c>
      <c r="I14" s="320"/>
      <c r="J14" s="320" t="n">
        <f aca="false">30307.09-10379.823333</f>
        <v>19927.266667</v>
      </c>
      <c r="K14" s="320" t="n">
        <f aca="false">E14+F14+H14+J14</f>
        <v>51958.496667</v>
      </c>
      <c r="L14" s="320" t="n">
        <v>12</v>
      </c>
      <c r="M14" s="321" t="n">
        <f aca="false">K14*L14</f>
        <v>623501.960004</v>
      </c>
      <c r="N14" s="322"/>
      <c r="O14" s="322"/>
      <c r="P14" s="323" t="n">
        <f aca="false">1798700-M16</f>
        <v>-4.00003045797348E-006</v>
      </c>
      <c r="Q14" s="309"/>
      <c r="R14" s="309"/>
      <c r="S14" s="309"/>
      <c r="T14" s="309"/>
      <c r="U14" s="309"/>
      <c r="V14" s="309"/>
      <c r="W14" s="309"/>
      <c r="X14" s="309"/>
      <c r="Y14" s="309"/>
      <c r="Z14" s="309"/>
      <c r="AA14" s="309"/>
      <c r="AB14" s="309"/>
      <c r="AC14" s="309"/>
    </row>
    <row r="15" customFormat="false" ht="15.75" hidden="false" customHeight="false" outlineLevel="0" collapsed="false">
      <c r="A15" s="318"/>
      <c r="B15" s="318"/>
      <c r="C15" s="318"/>
      <c r="D15" s="319"/>
      <c r="E15" s="324"/>
      <c r="F15" s="324"/>
      <c r="G15" s="324"/>
      <c r="H15" s="324"/>
      <c r="I15" s="324"/>
      <c r="J15" s="324"/>
      <c r="K15" s="324"/>
      <c r="L15" s="324"/>
      <c r="M15" s="324"/>
      <c r="N15" s="322"/>
      <c r="O15" s="322"/>
      <c r="P15" s="323"/>
      <c r="Q15" s="309"/>
      <c r="R15" s="309"/>
      <c r="S15" s="309"/>
      <c r="T15" s="309"/>
      <c r="U15" s="309"/>
      <c r="V15" s="309"/>
      <c r="W15" s="309"/>
      <c r="X15" s="309"/>
      <c r="Y15" s="309"/>
      <c r="Z15" s="309"/>
      <c r="AA15" s="309"/>
      <c r="AB15" s="309"/>
      <c r="AC15" s="309"/>
    </row>
    <row r="16" s="332" customFormat="true" ht="15.75" hidden="false" customHeight="false" outlineLevel="0" collapsed="false">
      <c r="A16" s="325"/>
      <c r="B16" s="326" t="s">
        <v>381</v>
      </c>
      <c r="C16" s="326"/>
      <c r="D16" s="327" t="n">
        <f aca="false">SUM(D12:D14)</f>
        <v>8.61</v>
      </c>
      <c r="E16" s="327" t="n">
        <f aca="false">E12+E13+E14</f>
        <v>98397.82</v>
      </c>
      <c r="F16" s="328" t="n">
        <f aca="false">F12+F13+F14</f>
        <v>0</v>
      </c>
      <c r="G16" s="328"/>
      <c r="H16" s="328" t="n">
        <f aca="false">H12+H13+H14</f>
        <v>31566.58</v>
      </c>
      <c r="I16" s="328"/>
      <c r="J16" s="328" t="n">
        <f aca="false">J12+J13+J14</f>
        <v>19927.266667</v>
      </c>
      <c r="K16" s="328" t="n">
        <f aca="false">K12+K13+K14</f>
        <v>149891.666667</v>
      </c>
      <c r="L16" s="329" t="s">
        <v>58</v>
      </c>
      <c r="M16" s="328" t="n">
        <f aca="false">M12+M13+M14</f>
        <v>1798700.000004</v>
      </c>
      <c r="N16" s="328" t="n">
        <v>2167000</v>
      </c>
      <c r="O16" s="328" t="n">
        <v>2230400</v>
      </c>
      <c r="P16" s="330" t="n">
        <f aca="false">P14/12</f>
        <v>-3.3333587149779E-007</v>
      </c>
      <c r="Q16" s="331"/>
      <c r="R16" s="331"/>
      <c r="S16" s="331"/>
      <c r="T16" s="331"/>
      <c r="U16" s="331"/>
      <c r="V16" s="331"/>
      <c r="W16" s="331"/>
      <c r="X16" s="331"/>
      <c r="Y16" s="331"/>
      <c r="Z16" s="331"/>
      <c r="AA16" s="331"/>
      <c r="AB16" s="331"/>
      <c r="AC16" s="331"/>
    </row>
    <row r="18" customFormat="false" ht="15.75" hidden="false" customHeight="false" outlineLevel="0" collapsed="false">
      <c r="A18" s="313" t="s">
        <v>382</v>
      </c>
      <c r="B18" s="313"/>
      <c r="C18" s="313"/>
      <c r="D18" s="313"/>
      <c r="E18" s="313"/>
      <c r="F18" s="313"/>
      <c r="G18" s="313"/>
      <c r="H18" s="313"/>
      <c r="I18" s="313"/>
      <c r="J18" s="313"/>
      <c r="K18" s="313"/>
      <c r="L18" s="313"/>
      <c r="M18" s="313"/>
      <c r="N18" s="313"/>
      <c r="P18" s="309"/>
      <c r="Q18" s="309"/>
      <c r="R18" s="309"/>
      <c r="S18" s="309"/>
      <c r="T18" s="309"/>
      <c r="U18" s="309"/>
      <c r="V18" s="309"/>
      <c r="W18" s="309"/>
      <c r="X18" s="309"/>
      <c r="Y18" s="309"/>
      <c r="Z18" s="309"/>
      <c r="AA18" s="309"/>
      <c r="AB18" s="309"/>
      <c r="AC18" s="309"/>
    </row>
    <row r="19" customFormat="false" ht="15.75" hidden="false" customHeight="false" outlineLevel="0" collapsed="false">
      <c r="E19" s="300" t="s">
        <v>383</v>
      </c>
      <c r="F19" s="300"/>
      <c r="G19" s="300"/>
      <c r="H19" s="300"/>
      <c r="I19" s="300"/>
      <c r="J19" s="300"/>
      <c r="K19" s="300"/>
      <c r="P19" s="309"/>
      <c r="Q19" s="309"/>
      <c r="R19" s="309"/>
      <c r="S19" s="309"/>
      <c r="T19" s="309"/>
      <c r="U19" s="309"/>
      <c r="V19" s="309"/>
      <c r="W19" s="309"/>
      <c r="X19" s="309"/>
      <c r="Y19" s="309"/>
      <c r="Z19" s="309"/>
      <c r="AA19" s="309"/>
      <c r="AB19" s="309"/>
      <c r="AC19" s="309"/>
    </row>
    <row r="20" customFormat="false" ht="15.75" hidden="false" customHeight="false" outlineLevel="0" collapsed="false">
      <c r="P20" s="309"/>
      <c r="Q20" s="309"/>
      <c r="R20" s="309"/>
      <c r="S20" s="309"/>
      <c r="T20" s="309"/>
      <c r="U20" s="309"/>
      <c r="V20" s="309"/>
      <c r="W20" s="309"/>
      <c r="X20" s="309"/>
      <c r="Y20" s="309"/>
      <c r="Z20" s="309"/>
      <c r="AA20" s="309"/>
      <c r="AB20" s="309"/>
      <c r="AC20" s="309"/>
    </row>
    <row r="21" customFormat="false" ht="139.5" hidden="false" customHeight="true" outlineLevel="0" collapsed="false">
      <c r="A21" s="314" t="s">
        <v>366</v>
      </c>
      <c r="B21" s="315" t="s">
        <v>367</v>
      </c>
      <c r="C21" s="315"/>
      <c r="D21" s="316" t="s">
        <v>368</v>
      </c>
      <c r="E21" s="317" t="s">
        <v>369</v>
      </c>
      <c r="F21" s="317" t="s">
        <v>370</v>
      </c>
      <c r="G21" s="317"/>
      <c r="H21" s="317" t="s">
        <v>371</v>
      </c>
      <c r="I21" s="317"/>
      <c r="J21" s="317" t="s">
        <v>372</v>
      </c>
      <c r="K21" s="317" t="s">
        <v>373</v>
      </c>
      <c r="L21" s="317" t="s">
        <v>374</v>
      </c>
      <c r="M21" s="317" t="s">
        <v>375</v>
      </c>
      <c r="N21" s="317" t="s">
        <v>376</v>
      </c>
      <c r="O21" s="317" t="s">
        <v>377</v>
      </c>
      <c r="P21" s="309"/>
      <c r="Q21" s="309"/>
      <c r="R21" s="309"/>
      <c r="S21" s="309"/>
      <c r="T21" s="309"/>
      <c r="U21" s="309"/>
      <c r="V21" s="309"/>
      <c r="W21" s="309"/>
      <c r="X21" s="309"/>
      <c r="Y21" s="309"/>
      <c r="Z21" s="309"/>
      <c r="AA21" s="309"/>
      <c r="AB21" s="309"/>
      <c r="AC21" s="309"/>
    </row>
    <row r="22" customFormat="false" ht="15.75" hidden="true" customHeight="false" outlineLevel="0" collapsed="false">
      <c r="A22" s="318"/>
      <c r="B22" s="318"/>
      <c r="C22" s="318"/>
      <c r="D22" s="319"/>
      <c r="E22" s="320"/>
      <c r="F22" s="320"/>
      <c r="G22" s="320"/>
      <c r="H22" s="320"/>
      <c r="I22" s="320"/>
      <c r="J22" s="320"/>
      <c r="K22" s="320"/>
      <c r="L22" s="320"/>
      <c r="M22" s="321"/>
      <c r="N22" s="324"/>
      <c r="O22" s="324"/>
      <c r="P22" s="309"/>
      <c r="Q22" s="309"/>
      <c r="R22" s="309"/>
      <c r="S22" s="309"/>
      <c r="T22" s="309"/>
      <c r="U22" s="309"/>
      <c r="V22" s="309"/>
      <c r="W22" s="309"/>
      <c r="X22" s="309"/>
      <c r="Y22" s="309"/>
      <c r="Z22" s="309"/>
      <c r="AA22" s="309"/>
      <c r="AB22" s="309"/>
      <c r="AC22" s="309"/>
    </row>
    <row r="23" customFormat="false" ht="15.75" hidden="true" customHeight="false" outlineLevel="0" collapsed="false">
      <c r="A23" s="318"/>
      <c r="B23" s="318"/>
      <c r="C23" s="318"/>
      <c r="D23" s="319"/>
      <c r="E23" s="320"/>
      <c r="F23" s="320"/>
      <c r="G23" s="320"/>
      <c r="H23" s="320"/>
      <c r="I23" s="320"/>
      <c r="J23" s="320"/>
      <c r="K23" s="320"/>
      <c r="L23" s="320"/>
      <c r="M23" s="321"/>
      <c r="N23" s="324"/>
      <c r="O23" s="324"/>
      <c r="P23" s="309"/>
      <c r="Q23" s="309"/>
      <c r="R23" s="309"/>
      <c r="S23" s="309"/>
      <c r="T23" s="309"/>
      <c r="U23" s="309"/>
      <c r="V23" s="309"/>
      <c r="W23" s="309"/>
      <c r="X23" s="309"/>
      <c r="Y23" s="309"/>
      <c r="Z23" s="309"/>
      <c r="AA23" s="309"/>
      <c r="AB23" s="309"/>
      <c r="AC23" s="309"/>
    </row>
    <row r="24" customFormat="false" ht="15.75" hidden="true" customHeight="false" outlineLevel="0" collapsed="false">
      <c r="A24" s="333"/>
      <c r="B24" s="333"/>
      <c r="C24" s="333"/>
      <c r="D24" s="319"/>
      <c r="E24" s="320"/>
      <c r="F24" s="320"/>
      <c r="G24" s="320"/>
      <c r="H24" s="320"/>
      <c r="I24" s="320"/>
      <c r="J24" s="320"/>
      <c r="K24" s="320"/>
      <c r="L24" s="320"/>
      <c r="M24" s="321"/>
      <c r="N24" s="324"/>
      <c r="O24" s="324"/>
      <c r="P24" s="309"/>
      <c r="Q24" s="309"/>
      <c r="R24" s="309"/>
      <c r="S24" s="309"/>
      <c r="T24" s="309"/>
      <c r="U24" s="309"/>
      <c r="V24" s="309"/>
      <c r="W24" s="309"/>
      <c r="X24" s="309"/>
      <c r="Y24" s="309"/>
      <c r="Z24" s="309"/>
      <c r="AA24" s="309"/>
      <c r="AB24" s="309"/>
      <c r="AC24" s="309"/>
    </row>
    <row r="25" customFormat="false" ht="15.75" hidden="true" customHeight="false" outlineLevel="0" collapsed="false">
      <c r="A25" s="318"/>
      <c r="B25" s="318"/>
      <c r="C25" s="318"/>
      <c r="D25" s="319"/>
      <c r="E25" s="320"/>
      <c r="F25" s="320"/>
      <c r="G25" s="320"/>
      <c r="H25" s="320"/>
      <c r="I25" s="320"/>
      <c r="J25" s="320"/>
      <c r="K25" s="320"/>
      <c r="L25" s="320"/>
      <c r="M25" s="321"/>
      <c r="N25" s="324"/>
      <c r="O25" s="324"/>
      <c r="P25" s="309"/>
      <c r="Q25" s="309"/>
      <c r="R25" s="309"/>
      <c r="S25" s="309"/>
      <c r="T25" s="309"/>
      <c r="U25" s="309"/>
      <c r="V25" s="309"/>
      <c r="W25" s="309"/>
      <c r="X25" s="309"/>
      <c r="Y25" s="309"/>
      <c r="Z25" s="309"/>
      <c r="AA25" s="309"/>
      <c r="AB25" s="309"/>
      <c r="AC25" s="309"/>
    </row>
    <row r="26" customFormat="false" ht="15.75" hidden="true" customHeight="false" outlineLevel="0" collapsed="false">
      <c r="A26" s="318"/>
      <c r="B26" s="318"/>
      <c r="C26" s="318"/>
      <c r="D26" s="319"/>
      <c r="E26" s="320"/>
      <c r="F26" s="320"/>
      <c r="G26" s="320"/>
      <c r="H26" s="320"/>
      <c r="I26" s="320"/>
      <c r="J26" s="320"/>
      <c r="K26" s="320"/>
      <c r="L26" s="320"/>
      <c r="M26" s="321"/>
      <c r="N26" s="324"/>
      <c r="O26" s="324"/>
      <c r="P26" s="334"/>
      <c r="Q26" s="309"/>
      <c r="R26" s="309"/>
      <c r="S26" s="309"/>
      <c r="T26" s="309"/>
      <c r="U26" s="309"/>
      <c r="V26" s="309"/>
      <c r="W26" s="309"/>
      <c r="X26" s="309"/>
      <c r="Y26" s="309"/>
      <c r="Z26" s="309"/>
      <c r="AA26" s="309"/>
      <c r="AB26" s="309"/>
      <c r="AC26" s="309"/>
    </row>
    <row r="27" customFormat="false" ht="15.75" hidden="true" customHeight="false" outlineLevel="0" collapsed="false">
      <c r="A27" s="318"/>
      <c r="B27" s="318"/>
      <c r="C27" s="318"/>
      <c r="D27" s="319"/>
      <c r="E27" s="320"/>
      <c r="F27" s="320"/>
      <c r="G27" s="320"/>
      <c r="H27" s="320"/>
      <c r="I27" s="320"/>
      <c r="J27" s="320"/>
      <c r="K27" s="320"/>
      <c r="L27" s="320"/>
      <c r="M27" s="321"/>
      <c r="N27" s="324"/>
      <c r="O27" s="324"/>
      <c r="P27" s="334"/>
      <c r="Q27" s="309"/>
      <c r="R27" s="309"/>
      <c r="S27" s="309"/>
      <c r="T27" s="309"/>
      <c r="U27" s="309"/>
      <c r="V27" s="309"/>
      <c r="W27" s="309"/>
      <c r="X27" s="309"/>
      <c r="Y27" s="309"/>
      <c r="Z27" s="309"/>
      <c r="AA27" s="309"/>
      <c r="AB27" s="309"/>
      <c r="AC27" s="309"/>
    </row>
    <row r="28" customFormat="false" ht="15.75" hidden="true" customHeight="false" outlineLevel="0" collapsed="false">
      <c r="A28" s="318"/>
      <c r="B28" s="318"/>
      <c r="C28" s="318"/>
      <c r="D28" s="319"/>
      <c r="E28" s="320"/>
      <c r="F28" s="320"/>
      <c r="G28" s="320"/>
      <c r="H28" s="320"/>
      <c r="I28" s="320"/>
      <c r="J28" s="320"/>
      <c r="K28" s="320"/>
      <c r="L28" s="320"/>
      <c r="M28" s="321"/>
      <c r="N28" s="324"/>
      <c r="O28" s="324"/>
      <c r="P28" s="309"/>
      <c r="Q28" s="309"/>
      <c r="R28" s="309"/>
      <c r="S28" s="309"/>
      <c r="T28" s="309"/>
      <c r="U28" s="309"/>
      <c r="V28" s="309"/>
      <c r="W28" s="309"/>
      <c r="X28" s="309"/>
      <c r="Y28" s="309"/>
      <c r="Z28" s="309"/>
      <c r="AA28" s="309"/>
      <c r="AB28" s="309"/>
      <c r="AC28" s="309"/>
    </row>
    <row r="29" customFormat="false" ht="15.75" hidden="false" customHeight="false" outlineLevel="0" collapsed="false">
      <c r="A29" s="318" t="n">
        <v>1</v>
      </c>
      <c r="B29" s="318" t="s">
        <v>380</v>
      </c>
      <c r="C29" s="318"/>
      <c r="D29" s="319" t="n">
        <v>5.8</v>
      </c>
      <c r="E29" s="320" t="n">
        <v>26298.8</v>
      </c>
      <c r="F29" s="320"/>
      <c r="G29" s="320"/>
      <c r="H29" s="320"/>
      <c r="I29" s="320"/>
      <c r="J29" s="320" t="n">
        <f aca="false">62319.4-1451.533333</f>
        <v>60867.866667</v>
      </c>
      <c r="K29" s="320" t="n">
        <f aca="false">E29+F29+H29+J29</f>
        <v>87166.666667</v>
      </c>
      <c r="L29" s="320" t="n">
        <v>12</v>
      </c>
      <c r="M29" s="321" t="n">
        <f aca="false">K29*L29</f>
        <v>1046000.000004</v>
      </c>
      <c r="N29" s="324" t="s">
        <v>58</v>
      </c>
      <c r="O29" s="324" t="s">
        <v>58</v>
      </c>
      <c r="P29" s="309"/>
      <c r="Q29" s="309"/>
      <c r="R29" s="309"/>
      <c r="S29" s="309"/>
      <c r="T29" s="309"/>
      <c r="U29" s="309"/>
      <c r="V29" s="309"/>
      <c r="W29" s="309"/>
      <c r="X29" s="309"/>
      <c r="Y29" s="309"/>
      <c r="Z29" s="309"/>
      <c r="AA29" s="309"/>
      <c r="AB29" s="309"/>
      <c r="AC29" s="309"/>
    </row>
    <row r="30" customFormat="false" ht="15.75" hidden="false" customHeight="false" outlineLevel="0" collapsed="false">
      <c r="A30" s="318"/>
      <c r="B30" s="318"/>
      <c r="C30" s="318"/>
      <c r="D30" s="319"/>
      <c r="E30" s="324"/>
      <c r="F30" s="324"/>
      <c r="G30" s="324"/>
      <c r="H30" s="324"/>
      <c r="I30" s="324"/>
      <c r="J30" s="324"/>
      <c r="K30" s="324"/>
      <c r="L30" s="324"/>
      <c r="M30" s="324"/>
      <c r="N30" s="324"/>
      <c r="O30" s="324"/>
      <c r="P30" s="323" t="n">
        <f aca="false">1046000-M29</f>
        <v>-4.00003045797348E-006</v>
      </c>
      <c r="Q30" s="309"/>
      <c r="R30" s="309"/>
      <c r="S30" s="309"/>
      <c r="T30" s="309"/>
      <c r="U30" s="309"/>
      <c r="V30" s="309"/>
      <c r="W30" s="309"/>
      <c r="X30" s="309"/>
      <c r="Y30" s="309"/>
      <c r="Z30" s="309"/>
      <c r="AA30" s="309"/>
      <c r="AB30" s="309"/>
      <c r="AC30" s="309"/>
    </row>
    <row r="31" s="332" customFormat="true" ht="15.75" hidden="false" customHeight="false" outlineLevel="0" collapsed="false">
      <c r="A31" s="325"/>
      <c r="B31" s="326" t="s">
        <v>381</v>
      </c>
      <c r="C31" s="326"/>
      <c r="D31" s="327" t="n">
        <f aca="false">D22+D23+D29</f>
        <v>5.8</v>
      </c>
      <c r="E31" s="327" t="n">
        <f aca="false">E22+E23+E29</f>
        <v>26298.8</v>
      </c>
      <c r="F31" s="328" t="n">
        <f aca="false">F22+F23+F29</f>
        <v>0</v>
      </c>
      <c r="G31" s="328"/>
      <c r="H31" s="328" t="n">
        <f aca="false">H22+H23+H29</f>
        <v>0</v>
      </c>
      <c r="I31" s="328"/>
      <c r="J31" s="328" t="n">
        <f aca="false">J22+J23+J29</f>
        <v>60867.866667</v>
      </c>
      <c r="K31" s="328" t="n">
        <f aca="false">K22+K23+K29</f>
        <v>87166.666667</v>
      </c>
      <c r="L31" s="329" t="s">
        <v>58</v>
      </c>
      <c r="M31" s="328" t="n">
        <f aca="false">M22+M23+M29</f>
        <v>1046000.000004</v>
      </c>
      <c r="N31" s="328" t="n">
        <v>1046000</v>
      </c>
      <c r="O31" s="328" t="n">
        <v>1046000</v>
      </c>
      <c r="P31" s="330" t="n">
        <f aca="false">P30/12</f>
        <v>-3.3333587149779E-007</v>
      </c>
      <c r="Q31" s="331"/>
      <c r="R31" s="331"/>
      <c r="S31" s="331"/>
      <c r="T31" s="331"/>
      <c r="U31" s="331"/>
      <c r="V31" s="331"/>
      <c r="W31" s="331"/>
      <c r="X31" s="331"/>
      <c r="Y31" s="331"/>
      <c r="Z31" s="331"/>
      <c r="AA31" s="331"/>
      <c r="AB31" s="331"/>
      <c r="AC31" s="331"/>
    </row>
    <row r="33" s="332" customFormat="true" ht="15.75" hidden="false" customHeight="false" outlineLevel="0" collapsed="false">
      <c r="A33" s="335"/>
      <c r="B33" s="336"/>
      <c r="C33" s="336"/>
      <c r="D33" s="308"/>
      <c r="E33" s="337"/>
      <c r="F33" s="337"/>
      <c r="G33" s="337"/>
      <c r="H33" s="337"/>
      <c r="I33" s="337"/>
      <c r="J33" s="337"/>
      <c r="K33" s="337"/>
      <c r="L33" s="338"/>
      <c r="M33" s="337"/>
      <c r="N33" s="337"/>
      <c r="O33" s="337"/>
      <c r="P33" s="331"/>
      <c r="Q33" s="331"/>
      <c r="R33" s="331"/>
      <c r="S33" s="331"/>
      <c r="T33" s="331"/>
      <c r="U33" s="331"/>
      <c r="V33" s="331"/>
      <c r="W33" s="331"/>
      <c r="X33" s="331"/>
      <c r="Y33" s="331"/>
      <c r="Z33" s="331"/>
      <c r="AA33" s="331"/>
      <c r="AB33" s="331"/>
      <c r="AC33" s="331"/>
    </row>
    <row r="34" customFormat="false" ht="15.75" hidden="true" customHeight="false" outlineLevel="0" collapsed="false">
      <c r="A34" s="308" t="s">
        <v>384</v>
      </c>
      <c r="B34" s="308"/>
      <c r="C34" s="308"/>
      <c r="D34" s="308"/>
      <c r="E34" s="308"/>
      <c r="F34" s="308"/>
      <c r="G34" s="308"/>
      <c r="H34" s="308"/>
      <c r="I34" s="308"/>
      <c r="J34" s="308"/>
      <c r="K34" s="308"/>
      <c r="L34" s="308"/>
      <c r="M34" s="308"/>
      <c r="N34" s="308"/>
      <c r="O34" s="308"/>
      <c r="P34" s="331"/>
      <c r="Q34" s="331"/>
      <c r="R34" s="331"/>
      <c r="S34" s="331"/>
      <c r="T34" s="331"/>
      <c r="U34" s="331"/>
      <c r="V34" s="331"/>
      <c r="W34" s="331"/>
      <c r="X34" s="331"/>
      <c r="Y34" s="331"/>
      <c r="Z34" s="331"/>
      <c r="AA34" s="331"/>
      <c r="AB34" s="331"/>
      <c r="AC34" s="331"/>
    </row>
    <row r="35" customFormat="false" ht="15.75" hidden="true" customHeight="false" outlineLevel="0" collapsed="false">
      <c r="A35" s="335"/>
      <c r="B35" s="336"/>
      <c r="C35" s="336"/>
      <c r="D35" s="308"/>
      <c r="E35" s="337"/>
      <c r="F35" s="337"/>
      <c r="G35" s="337"/>
      <c r="H35" s="337"/>
      <c r="I35" s="337"/>
      <c r="J35" s="337"/>
      <c r="K35" s="337"/>
      <c r="L35" s="338"/>
      <c r="M35" s="337"/>
      <c r="N35" s="337"/>
      <c r="O35" s="337"/>
      <c r="P35" s="331"/>
      <c r="Q35" s="331"/>
      <c r="R35" s="331"/>
      <c r="S35" s="331"/>
      <c r="T35" s="331"/>
      <c r="U35" s="331"/>
      <c r="V35" s="331"/>
      <c r="W35" s="331"/>
      <c r="X35" s="331"/>
      <c r="Y35" s="331"/>
      <c r="Z35" s="331"/>
      <c r="AA35" s="331"/>
      <c r="AB35" s="331"/>
      <c r="AC35" s="331"/>
    </row>
    <row r="36" customFormat="false" ht="16.5" hidden="true" customHeight="false" outlineLevel="0" collapsed="false">
      <c r="A36" s="311" t="s">
        <v>363</v>
      </c>
      <c r="B36" s="311"/>
      <c r="C36" s="311"/>
      <c r="D36" s="312" t="n">
        <v>112</v>
      </c>
      <c r="F36" s="303"/>
      <c r="G36" s="303"/>
      <c r="H36" s="303"/>
      <c r="I36" s="303"/>
      <c r="J36" s="303"/>
      <c r="K36" s="303"/>
      <c r="L36" s="303"/>
      <c r="M36" s="303"/>
      <c r="N36" s="303"/>
      <c r="P36" s="309"/>
      <c r="Q36" s="309"/>
      <c r="R36" s="309"/>
      <c r="S36" s="309"/>
      <c r="T36" s="309"/>
      <c r="U36" s="309"/>
      <c r="V36" s="309"/>
      <c r="W36" s="309"/>
      <c r="X36" s="309"/>
      <c r="Y36" s="309"/>
      <c r="Z36" s="309"/>
      <c r="AA36" s="309"/>
      <c r="AB36" s="309"/>
      <c r="AC36" s="309"/>
    </row>
    <row r="37" s="332" customFormat="true" ht="15.75" hidden="true" customHeight="false" outlineLevel="0" collapsed="false">
      <c r="A37" s="335"/>
      <c r="B37" s="336"/>
      <c r="C37" s="336"/>
      <c r="D37" s="308"/>
      <c r="E37" s="337"/>
      <c r="F37" s="337"/>
      <c r="G37" s="337"/>
      <c r="H37" s="337"/>
      <c r="I37" s="337"/>
      <c r="J37" s="337"/>
      <c r="K37" s="337"/>
      <c r="L37" s="338"/>
      <c r="M37" s="337"/>
      <c r="N37" s="337"/>
      <c r="O37" s="337"/>
      <c r="P37" s="331"/>
      <c r="Q37" s="331"/>
      <c r="R37" s="331"/>
      <c r="S37" s="331"/>
      <c r="T37" s="331"/>
      <c r="U37" s="331"/>
      <c r="V37" s="331"/>
      <c r="W37" s="331"/>
      <c r="X37" s="331"/>
      <c r="Y37" s="331"/>
      <c r="Z37" s="331"/>
      <c r="AA37" s="331"/>
      <c r="AB37" s="331"/>
      <c r="AC37" s="331"/>
    </row>
    <row r="38" customFormat="false" ht="114.75" hidden="true" customHeight="true" outlineLevel="0" collapsed="false">
      <c r="A38" s="314" t="s">
        <v>366</v>
      </c>
      <c r="B38" s="315" t="s">
        <v>385</v>
      </c>
      <c r="C38" s="315"/>
      <c r="D38" s="315"/>
      <c r="E38" s="317" t="s">
        <v>386</v>
      </c>
      <c r="F38" s="317"/>
      <c r="G38" s="317"/>
      <c r="H38" s="317" t="s">
        <v>387</v>
      </c>
      <c r="I38" s="317"/>
      <c r="J38" s="317"/>
      <c r="K38" s="317" t="s">
        <v>388</v>
      </c>
      <c r="L38" s="317"/>
      <c r="M38" s="317" t="s">
        <v>389</v>
      </c>
      <c r="N38" s="317" t="s">
        <v>390</v>
      </c>
      <c r="O38" s="317" t="s">
        <v>391</v>
      </c>
      <c r="P38" s="309"/>
      <c r="Q38" s="309"/>
      <c r="R38" s="309"/>
      <c r="S38" s="309"/>
      <c r="T38" s="309"/>
      <c r="U38" s="309"/>
      <c r="V38" s="309"/>
      <c r="W38" s="309"/>
      <c r="X38" s="309"/>
      <c r="Y38" s="309"/>
      <c r="Z38" s="309"/>
      <c r="AA38" s="309"/>
      <c r="AB38" s="309"/>
      <c r="AC38" s="309"/>
    </row>
    <row r="39" customFormat="false" ht="15.75" hidden="true" customHeight="true" outlineLevel="0" collapsed="false">
      <c r="A39" s="318"/>
      <c r="B39" s="318"/>
      <c r="C39" s="318"/>
      <c r="D39" s="319"/>
      <c r="E39" s="320"/>
      <c r="F39" s="320"/>
      <c r="G39" s="320"/>
      <c r="H39" s="320"/>
      <c r="I39" s="320"/>
      <c r="J39" s="320"/>
      <c r="K39" s="320"/>
      <c r="L39" s="320"/>
      <c r="M39" s="321"/>
      <c r="N39" s="324"/>
      <c r="O39" s="324"/>
      <c r="P39" s="309"/>
      <c r="Q39" s="309"/>
      <c r="R39" s="309"/>
      <c r="S39" s="309"/>
      <c r="T39" s="309"/>
      <c r="U39" s="309"/>
      <c r="V39" s="309"/>
      <c r="W39" s="309"/>
      <c r="X39" s="309"/>
      <c r="Y39" s="309"/>
      <c r="Z39" s="309"/>
      <c r="AA39" s="309"/>
      <c r="AB39" s="309"/>
      <c r="AC39" s="309"/>
    </row>
    <row r="40" customFormat="false" ht="15.75" hidden="true" customHeight="true" outlineLevel="0" collapsed="false">
      <c r="A40" s="318"/>
      <c r="B40" s="318"/>
      <c r="C40" s="318"/>
      <c r="D40" s="319"/>
      <c r="E40" s="320"/>
      <c r="F40" s="320"/>
      <c r="G40" s="320"/>
      <c r="H40" s="320"/>
      <c r="I40" s="320"/>
      <c r="J40" s="320"/>
      <c r="K40" s="320"/>
      <c r="L40" s="320"/>
      <c r="M40" s="321"/>
      <c r="N40" s="324"/>
      <c r="O40" s="324"/>
      <c r="P40" s="309"/>
      <c r="Q40" s="309"/>
      <c r="R40" s="309"/>
      <c r="S40" s="309"/>
      <c r="T40" s="309"/>
      <c r="U40" s="309"/>
      <c r="V40" s="309"/>
      <c r="W40" s="309"/>
      <c r="X40" s="309"/>
      <c r="Y40" s="309"/>
      <c r="Z40" s="309"/>
      <c r="AA40" s="309"/>
      <c r="AB40" s="309"/>
      <c r="AC40" s="309"/>
    </row>
    <row r="41" customFormat="false" ht="15.75" hidden="true" customHeight="true" outlineLevel="0" collapsed="false">
      <c r="A41" s="333"/>
      <c r="B41" s="333"/>
      <c r="C41" s="333"/>
      <c r="D41" s="319"/>
      <c r="E41" s="320"/>
      <c r="F41" s="320"/>
      <c r="G41" s="320"/>
      <c r="H41" s="320"/>
      <c r="I41" s="320"/>
      <c r="J41" s="320"/>
      <c r="K41" s="320"/>
      <c r="L41" s="320"/>
      <c r="M41" s="321"/>
      <c r="N41" s="324"/>
      <c r="O41" s="324"/>
      <c r="P41" s="309"/>
      <c r="Q41" s="309"/>
      <c r="R41" s="309"/>
      <c r="S41" s="309"/>
      <c r="T41" s="309"/>
      <c r="U41" s="309"/>
      <c r="V41" s="309"/>
      <c r="W41" s="309"/>
      <c r="X41" s="309"/>
      <c r="Y41" s="309"/>
      <c r="Z41" s="309"/>
      <c r="AA41" s="309"/>
      <c r="AB41" s="309"/>
      <c r="AC41" s="309"/>
    </row>
    <row r="42" customFormat="false" ht="15.75" hidden="true" customHeight="true" outlineLevel="0" collapsed="false">
      <c r="A42" s="318"/>
      <c r="B42" s="318"/>
      <c r="C42" s="318"/>
      <c r="D42" s="319"/>
      <c r="E42" s="320"/>
      <c r="F42" s="320"/>
      <c r="G42" s="320"/>
      <c r="H42" s="320"/>
      <c r="I42" s="320"/>
      <c r="J42" s="320"/>
      <c r="K42" s="320"/>
      <c r="L42" s="320"/>
      <c r="M42" s="321"/>
      <c r="N42" s="324"/>
      <c r="O42" s="324"/>
      <c r="P42" s="309"/>
      <c r="Q42" s="309"/>
      <c r="R42" s="309"/>
      <c r="S42" s="309"/>
      <c r="T42" s="309"/>
      <c r="U42" s="309"/>
      <c r="V42" s="309"/>
      <c r="W42" s="309"/>
      <c r="X42" s="309"/>
      <c r="Y42" s="309"/>
      <c r="Z42" s="309"/>
      <c r="AA42" s="309"/>
      <c r="AB42" s="309"/>
      <c r="AC42" s="309"/>
    </row>
    <row r="43" customFormat="false" ht="37.5" hidden="true" customHeight="true" outlineLevel="0" collapsed="false">
      <c r="A43" s="339" t="s">
        <v>392</v>
      </c>
      <c r="B43" s="340" t="s">
        <v>393</v>
      </c>
      <c r="C43" s="340"/>
      <c r="D43" s="340"/>
      <c r="E43" s="320"/>
      <c r="F43" s="320"/>
      <c r="G43" s="320"/>
      <c r="H43" s="320"/>
      <c r="I43" s="320"/>
      <c r="J43" s="320"/>
      <c r="K43" s="320"/>
      <c r="L43" s="320"/>
      <c r="M43" s="321"/>
      <c r="N43" s="321"/>
      <c r="O43" s="324"/>
      <c r="P43" s="334"/>
      <c r="Q43" s="309"/>
      <c r="R43" s="309"/>
      <c r="S43" s="309"/>
      <c r="T43" s="309"/>
      <c r="U43" s="309"/>
      <c r="V43" s="309"/>
      <c r="W43" s="309"/>
      <c r="X43" s="309"/>
      <c r="Y43" s="309"/>
      <c r="Z43" s="309"/>
      <c r="AA43" s="309"/>
      <c r="AB43" s="309"/>
      <c r="AC43" s="309"/>
    </row>
    <row r="44" customFormat="false" ht="15.75" hidden="true" customHeight="true" outlineLevel="0" collapsed="false">
      <c r="A44" s="318"/>
      <c r="B44" s="318"/>
      <c r="C44" s="318"/>
      <c r="D44" s="319"/>
      <c r="E44" s="320"/>
      <c r="F44" s="320"/>
      <c r="G44" s="320"/>
      <c r="H44" s="320"/>
      <c r="I44" s="320"/>
      <c r="J44" s="320"/>
      <c r="K44" s="320"/>
      <c r="L44" s="320"/>
      <c r="M44" s="321"/>
      <c r="N44" s="324"/>
      <c r="O44" s="324"/>
      <c r="P44" s="309"/>
      <c r="Q44" s="309"/>
      <c r="R44" s="309"/>
      <c r="S44" s="309"/>
      <c r="T44" s="309"/>
      <c r="U44" s="309"/>
      <c r="V44" s="309"/>
      <c r="W44" s="309"/>
      <c r="X44" s="309"/>
      <c r="Y44" s="309"/>
      <c r="Z44" s="309"/>
      <c r="AA44" s="309"/>
      <c r="AB44" s="309"/>
      <c r="AC44" s="309"/>
    </row>
    <row r="45" customFormat="false" ht="15.75" hidden="true" customHeight="true" outlineLevel="0" collapsed="false">
      <c r="A45" s="318"/>
      <c r="B45" s="318"/>
      <c r="C45" s="318"/>
      <c r="D45" s="319"/>
      <c r="E45" s="320"/>
      <c r="F45" s="320"/>
      <c r="G45" s="320"/>
      <c r="H45" s="320"/>
      <c r="I45" s="320"/>
      <c r="J45" s="320"/>
      <c r="K45" s="320"/>
      <c r="L45" s="320"/>
      <c r="M45" s="321"/>
      <c r="N45" s="324"/>
      <c r="O45" s="324"/>
      <c r="P45" s="309"/>
      <c r="Q45" s="309"/>
      <c r="R45" s="309"/>
      <c r="S45" s="309"/>
      <c r="T45" s="309"/>
      <c r="U45" s="309"/>
      <c r="V45" s="309"/>
      <c r="W45" s="309"/>
      <c r="X45" s="309"/>
      <c r="Y45" s="309"/>
      <c r="Z45" s="309"/>
      <c r="AA45" s="309"/>
      <c r="AB45" s="309"/>
      <c r="AC45" s="309"/>
    </row>
    <row r="46" customFormat="false" ht="15.75" hidden="true" customHeight="true" outlineLevel="0" collapsed="false">
      <c r="A46" s="318"/>
      <c r="B46" s="318"/>
      <c r="C46" s="318"/>
      <c r="D46" s="319"/>
      <c r="E46" s="324"/>
      <c r="F46" s="324"/>
      <c r="G46" s="324"/>
      <c r="H46" s="324"/>
      <c r="I46" s="324"/>
      <c r="J46" s="324"/>
      <c r="K46" s="324"/>
      <c r="L46" s="324"/>
      <c r="M46" s="324"/>
      <c r="N46" s="324"/>
      <c r="O46" s="324"/>
      <c r="P46" s="309"/>
      <c r="Q46" s="309"/>
      <c r="R46" s="309"/>
      <c r="S46" s="309"/>
      <c r="T46" s="309"/>
      <c r="U46" s="309"/>
      <c r="V46" s="309"/>
      <c r="W46" s="309"/>
      <c r="X46" s="309"/>
      <c r="Y46" s="309"/>
      <c r="Z46" s="309"/>
      <c r="AA46" s="309"/>
      <c r="AB46" s="309"/>
      <c r="AC46" s="309"/>
    </row>
    <row r="47" s="332" customFormat="true" ht="15.75" hidden="true" customHeight="false" outlineLevel="0" collapsed="false">
      <c r="A47" s="325"/>
      <c r="B47" s="326" t="s">
        <v>381</v>
      </c>
      <c r="C47" s="326"/>
      <c r="D47" s="326"/>
      <c r="E47" s="328" t="s">
        <v>58</v>
      </c>
      <c r="F47" s="328"/>
      <c r="G47" s="328"/>
      <c r="H47" s="328" t="s">
        <v>58</v>
      </c>
      <c r="I47" s="328"/>
      <c r="J47" s="328"/>
      <c r="K47" s="328" t="s">
        <v>58</v>
      </c>
      <c r="L47" s="328"/>
      <c r="M47" s="328" t="n">
        <f aca="false">M43</f>
        <v>0</v>
      </c>
      <c r="N47" s="328" t="n">
        <f aca="false">N43</f>
        <v>0</v>
      </c>
      <c r="O47" s="328" t="n">
        <f aca="false">O43</f>
        <v>0</v>
      </c>
      <c r="P47" s="331"/>
      <c r="Q47" s="331"/>
      <c r="R47" s="331"/>
      <c r="S47" s="331"/>
      <c r="T47" s="331"/>
      <c r="U47" s="331"/>
      <c r="V47" s="331"/>
      <c r="W47" s="331"/>
      <c r="X47" s="331"/>
      <c r="Y47" s="331"/>
      <c r="Z47" s="331"/>
      <c r="AA47" s="331"/>
      <c r="AB47" s="331"/>
      <c r="AC47" s="331"/>
    </row>
    <row r="48" customFormat="false" ht="15.75" hidden="true" customHeight="false" outlineLevel="0" collapsed="false">
      <c r="A48" s="335"/>
      <c r="B48" s="336"/>
      <c r="C48" s="336"/>
      <c r="D48" s="308"/>
      <c r="E48" s="337"/>
      <c r="F48" s="337"/>
      <c r="G48" s="337"/>
      <c r="H48" s="337"/>
      <c r="I48" s="337"/>
      <c r="J48" s="337"/>
      <c r="K48" s="337"/>
      <c r="L48" s="338"/>
      <c r="M48" s="337"/>
      <c r="N48" s="337"/>
      <c r="O48" s="337"/>
      <c r="P48" s="331"/>
      <c r="Q48" s="331"/>
      <c r="R48" s="331"/>
      <c r="S48" s="331"/>
      <c r="T48" s="331"/>
      <c r="U48" s="331"/>
      <c r="V48" s="331"/>
      <c r="W48" s="331"/>
      <c r="X48" s="331"/>
      <c r="Y48" s="331"/>
      <c r="Z48" s="331"/>
      <c r="AA48" s="331"/>
      <c r="AB48" s="331"/>
      <c r="AC48" s="331"/>
    </row>
    <row r="49" customFormat="false" ht="15.75" hidden="true" customHeight="false" outlineLevel="0" collapsed="false">
      <c r="A49" s="335"/>
      <c r="B49" s="336"/>
      <c r="C49" s="336"/>
      <c r="D49" s="308"/>
      <c r="E49" s="337"/>
      <c r="F49" s="337"/>
      <c r="G49" s="337"/>
      <c r="H49" s="337"/>
      <c r="I49" s="337"/>
      <c r="J49" s="337"/>
      <c r="K49" s="337"/>
      <c r="L49" s="338"/>
      <c r="M49" s="337"/>
      <c r="N49" s="337"/>
      <c r="O49" s="337"/>
      <c r="P49" s="331"/>
      <c r="Q49" s="331"/>
      <c r="R49" s="331"/>
      <c r="S49" s="331"/>
      <c r="T49" s="331"/>
      <c r="U49" s="331"/>
      <c r="V49" s="331"/>
      <c r="W49" s="331"/>
      <c r="X49" s="331"/>
      <c r="Y49" s="331"/>
      <c r="Z49" s="331"/>
      <c r="AA49" s="331"/>
      <c r="AB49" s="331"/>
      <c r="AC49" s="331"/>
    </row>
    <row r="50" customFormat="false" ht="15.75" hidden="false" customHeight="false" outlineLevel="0" collapsed="false">
      <c r="A50" s="335"/>
      <c r="B50" s="336"/>
      <c r="C50" s="336"/>
      <c r="D50" s="308"/>
      <c r="E50" s="337"/>
      <c r="F50" s="337"/>
      <c r="G50" s="337"/>
      <c r="H50" s="337"/>
      <c r="I50" s="337"/>
      <c r="J50" s="337"/>
      <c r="K50" s="337"/>
      <c r="L50" s="338"/>
      <c r="M50" s="337"/>
      <c r="N50" s="337"/>
      <c r="O50" s="337"/>
      <c r="P50" s="331"/>
      <c r="Q50" s="331"/>
      <c r="R50" s="331"/>
      <c r="S50" s="331"/>
      <c r="T50" s="331"/>
      <c r="U50" s="331"/>
      <c r="V50" s="331"/>
      <c r="W50" s="331"/>
      <c r="X50" s="331"/>
      <c r="Y50" s="331"/>
      <c r="Z50" s="331"/>
      <c r="AA50" s="331"/>
      <c r="AB50" s="331"/>
      <c r="AC50" s="331"/>
    </row>
    <row r="51" customFormat="false" ht="15.75" hidden="false" customHeight="false" outlineLevel="0" collapsed="false">
      <c r="A51" s="335"/>
      <c r="B51" s="336"/>
      <c r="C51" s="336"/>
      <c r="D51" s="308"/>
      <c r="E51" s="337"/>
      <c r="F51" s="337"/>
      <c r="G51" s="337"/>
      <c r="H51" s="337"/>
      <c r="I51" s="337"/>
      <c r="J51" s="337"/>
      <c r="K51" s="337"/>
      <c r="L51" s="338"/>
      <c r="M51" s="337"/>
      <c r="N51" s="337"/>
      <c r="O51" s="337"/>
      <c r="P51" s="331"/>
      <c r="Q51" s="331"/>
      <c r="R51" s="331"/>
      <c r="S51" s="331"/>
      <c r="T51" s="331"/>
      <c r="U51" s="331"/>
      <c r="V51" s="331"/>
      <c r="W51" s="331"/>
      <c r="X51" s="331"/>
      <c r="Y51" s="331"/>
      <c r="Z51" s="331"/>
      <c r="AA51" s="331"/>
      <c r="AB51" s="331"/>
      <c r="AC51" s="331"/>
    </row>
    <row r="53" customFormat="false" ht="114.75" hidden="false" customHeight="true" outlineLevel="0" collapsed="false">
      <c r="A53" s="314" t="s">
        <v>366</v>
      </c>
      <c r="B53" s="315" t="s">
        <v>367</v>
      </c>
      <c r="C53" s="315"/>
      <c r="D53" s="316" t="s">
        <v>368</v>
      </c>
      <c r="E53" s="317" t="s">
        <v>369</v>
      </c>
      <c r="F53" s="317" t="s">
        <v>370</v>
      </c>
      <c r="G53" s="317"/>
      <c r="H53" s="317" t="s">
        <v>371</v>
      </c>
      <c r="I53" s="317"/>
      <c r="J53" s="317" t="s">
        <v>372</v>
      </c>
      <c r="K53" s="317" t="s">
        <v>373</v>
      </c>
      <c r="L53" s="317" t="s">
        <v>374</v>
      </c>
      <c r="M53" s="317" t="s">
        <v>394</v>
      </c>
      <c r="N53" s="317" t="s">
        <v>395</v>
      </c>
      <c r="O53" s="317" t="s">
        <v>375</v>
      </c>
      <c r="P53" s="309"/>
      <c r="Q53" s="309"/>
      <c r="R53" s="309"/>
      <c r="S53" s="309"/>
      <c r="T53" s="309"/>
      <c r="U53" s="309"/>
      <c r="V53" s="309"/>
      <c r="W53" s="309"/>
      <c r="X53" s="309"/>
      <c r="Y53" s="309"/>
      <c r="Z53" s="309"/>
      <c r="AA53" s="309"/>
      <c r="AB53" s="309"/>
      <c r="AC53" s="309"/>
    </row>
    <row r="54" customFormat="false" ht="15.75" hidden="true" customHeight="false" outlineLevel="0" collapsed="false">
      <c r="A54" s="318"/>
      <c r="B54" s="318"/>
      <c r="C54" s="318"/>
      <c r="D54" s="319"/>
      <c r="E54" s="320"/>
      <c r="F54" s="320"/>
      <c r="G54" s="320"/>
      <c r="H54" s="320"/>
      <c r="I54" s="320"/>
      <c r="J54" s="320"/>
      <c r="K54" s="320"/>
      <c r="L54" s="320"/>
      <c r="M54" s="321"/>
      <c r="N54" s="324"/>
      <c r="O54" s="324"/>
      <c r="P54" s="309"/>
      <c r="Q54" s="309"/>
      <c r="R54" s="309"/>
      <c r="S54" s="309"/>
      <c r="T54" s="309"/>
      <c r="U54" s="309"/>
      <c r="V54" s="309"/>
      <c r="W54" s="309"/>
      <c r="X54" s="309"/>
      <c r="Y54" s="309"/>
      <c r="Z54" s="309"/>
      <c r="AA54" s="309"/>
      <c r="AB54" s="309"/>
      <c r="AC54" s="309"/>
    </row>
    <row r="55" customFormat="false" ht="15.75" hidden="true" customHeight="false" outlineLevel="0" collapsed="false">
      <c r="A55" s="318"/>
      <c r="B55" s="318"/>
      <c r="C55" s="318"/>
      <c r="D55" s="319"/>
      <c r="E55" s="320"/>
      <c r="F55" s="320"/>
      <c r="G55" s="320"/>
      <c r="H55" s="320"/>
      <c r="I55" s="320"/>
      <c r="J55" s="320"/>
      <c r="K55" s="320"/>
      <c r="L55" s="320"/>
      <c r="M55" s="321"/>
      <c r="N55" s="324"/>
      <c r="O55" s="324"/>
      <c r="P55" s="309"/>
      <c r="Q55" s="309"/>
      <c r="R55" s="309"/>
      <c r="S55" s="309"/>
      <c r="T55" s="309"/>
      <c r="U55" s="309"/>
      <c r="V55" s="309"/>
      <c r="W55" s="309"/>
      <c r="X55" s="309"/>
      <c r="Y55" s="309"/>
      <c r="Z55" s="309"/>
      <c r="AA55" s="309"/>
      <c r="AB55" s="309"/>
      <c r="AC55" s="309"/>
    </row>
    <row r="56" customFormat="false" ht="15.75" hidden="true" customHeight="false" outlineLevel="0" collapsed="false">
      <c r="A56" s="333"/>
      <c r="B56" s="333"/>
      <c r="C56" s="333"/>
      <c r="D56" s="319"/>
      <c r="E56" s="320"/>
      <c r="F56" s="320"/>
      <c r="G56" s="320"/>
      <c r="H56" s="320"/>
      <c r="I56" s="320"/>
      <c r="J56" s="320"/>
      <c r="K56" s="320"/>
      <c r="L56" s="320"/>
      <c r="M56" s="321"/>
      <c r="N56" s="324"/>
      <c r="O56" s="324"/>
      <c r="P56" s="309"/>
      <c r="Q56" s="309"/>
      <c r="R56" s="309"/>
      <c r="S56" s="309"/>
      <c r="T56" s="309"/>
      <c r="U56" s="309"/>
      <c r="V56" s="309"/>
      <c r="W56" s="309"/>
      <c r="X56" s="309"/>
      <c r="Y56" s="309"/>
      <c r="Z56" s="309"/>
      <c r="AA56" s="309"/>
      <c r="AB56" s="309"/>
      <c r="AC56" s="309"/>
    </row>
    <row r="57" customFormat="false" ht="15.75" hidden="true" customHeight="false" outlineLevel="0" collapsed="false">
      <c r="A57" s="318"/>
      <c r="B57" s="318"/>
      <c r="C57" s="318"/>
      <c r="D57" s="319"/>
      <c r="E57" s="320"/>
      <c r="F57" s="320"/>
      <c r="G57" s="320"/>
      <c r="H57" s="320"/>
      <c r="I57" s="320"/>
      <c r="J57" s="320"/>
      <c r="K57" s="320"/>
      <c r="L57" s="320"/>
      <c r="M57" s="321"/>
      <c r="N57" s="324"/>
      <c r="O57" s="324"/>
      <c r="P57" s="309"/>
      <c r="Q57" s="309"/>
      <c r="R57" s="309"/>
      <c r="S57" s="309"/>
      <c r="T57" s="309"/>
      <c r="U57" s="309"/>
      <c r="V57" s="309"/>
      <c r="W57" s="309"/>
      <c r="X57" s="309"/>
      <c r="Y57" s="309"/>
      <c r="Z57" s="309"/>
      <c r="AA57" s="309"/>
      <c r="AB57" s="309"/>
      <c r="AC57" s="309"/>
    </row>
    <row r="58" customFormat="false" ht="15.75" hidden="false" customHeight="false" outlineLevel="0" collapsed="false">
      <c r="A58" s="339" t="n">
        <v>1</v>
      </c>
      <c r="B58" s="318"/>
      <c r="C58" s="318"/>
      <c r="D58" s="319"/>
      <c r="E58" s="320"/>
      <c r="F58" s="320"/>
      <c r="G58" s="320"/>
      <c r="H58" s="320"/>
      <c r="I58" s="320"/>
      <c r="J58" s="320"/>
      <c r="K58" s="320"/>
      <c r="L58" s="320"/>
      <c r="M58" s="321"/>
      <c r="N58" s="324"/>
      <c r="O58" s="324"/>
      <c r="P58" s="334"/>
      <c r="Q58" s="309"/>
      <c r="R58" s="309"/>
      <c r="S58" s="309"/>
      <c r="T58" s="309"/>
      <c r="U58" s="309"/>
      <c r="V58" s="309"/>
      <c r="W58" s="309"/>
      <c r="X58" s="309"/>
      <c r="Y58" s="309"/>
      <c r="Z58" s="309"/>
      <c r="AA58" s="309"/>
      <c r="AB58" s="309"/>
      <c r="AC58" s="309"/>
    </row>
    <row r="59" customFormat="false" ht="15.75" hidden="false" customHeight="false" outlineLevel="0" collapsed="false">
      <c r="A59" s="339"/>
      <c r="B59" s="341"/>
      <c r="C59" s="342"/>
      <c r="D59" s="319"/>
      <c r="E59" s="320"/>
      <c r="F59" s="320"/>
      <c r="G59" s="320"/>
      <c r="H59" s="320"/>
      <c r="I59" s="320"/>
      <c r="J59" s="320"/>
      <c r="K59" s="320"/>
      <c r="L59" s="320"/>
      <c r="M59" s="321"/>
      <c r="N59" s="324"/>
      <c r="O59" s="324"/>
      <c r="P59" s="334"/>
      <c r="Q59" s="309"/>
      <c r="R59" s="309"/>
      <c r="S59" s="309"/>
      <c r="T59" s="309"/>
      <c r="U59" s="309"/>
      <c r="V59" s="309"/>
      <c r="W59" s="309"/>
      <c r="X59" s="309"/>
      <c r="Y59" s="309"/>
      <c r="Z59" s="309"/>
      <c r="AA59" s="309"/>
      <c r="AB59" s="309"/>
      <c r="AC59" s="309"/>
    </row>
    <row r="60" customFormat="false" ht="15.75" hidden="true" customHeight="false" outlineLevel="0" collapsed="false">
      <c r="A60" s="318"/>
      <c r="B60" s="318"/>
      <c r="C60" s="318"/>
      <c r="D60" s="319"/>
      <c r="E60" s="320"/>
      <c r="F60" s="320"/>
      <c r="G60" s="320"/>
      <c r="H60" s="320"/>
      <c r="I60" s="320"/>
      <c r="J60" s="320"/>
      <c r="K60" s="320"/>
      <c r="L60" s="320"/>
      <c r="M60" s="321"/>
      <c r="N60" s="324"/>
      <c r="O60" s="324"/>
      <c r="P60" s="309"/>
      <c r="Q60" s="309"/>
      <c r="R60" s="309"/>
      <c r="S60" s="309"/>
      <c r="T60" s="309"/>
      <c r="U60" s="309"/>
      <c r="V60" s="309"/>
      <c r="W60" s="309"/>
      <c r="X60" s="309"/>
      <c r="Y60" s="309"/>
      <c r="Z60" s="309"/>
      <c r="AA60" s="309"/>
      <c r="AB60" s="309"/>
      <c r="AC60" s="309"/>
    </row>
    <row r="61" customFormat="false" ht="15.75" hidden="true" customHeight="false" outlineLevel="0" collapsed="false">
      <c r="A61" s="318"/>
      <c r="B61" s="318"/>
      <c r="C61" s="318"/>
      <c r="D61" s="319"/>
      <c r="E61" s="320"/>
      <c r="F61" s="320"/>
      <c r="G61" s="320"/>
      <c r="H61" s="320"/>
      <c r="I61" s="320"/>
      <c r="J61" s="320"/>
      <c r="K61" s="320"/>
      <c r="L61" s="320"/>
      <c r="M61" s="321"/>
      <c r="N61" s="324"/>
      <c r="O61" s="324"/>
      <c r="P61" s="309"/>
      <c r="Q61" s="309"/>
      <c r="R61" s="309"/>
      <c r="S61" s="309"/>
      <c r="T61" s="309"/>
      <c r="U61" s="309"/>
      <c r="V61" s="309"/>
      <c r="W61" s="309"/>
      <c r="X61" s="309"/>
      <c r="Y61" s="309"/>
      <c r="Z61" s="309"/>
      <c r="AA61" s="309"/>
      <c r="AB61" s="309"/>
      <c r="AC61" s="309"/>
    </row>
    <row r="62" customFormat="false" ht="15.75" hidden="true" customHeight="false" outlineLevel="0" collapsed="false">
      <c r="A62" s="318"/>
      <c r="B62" s="318"/>
      <c r="C62" s="318"/>
      <c r="D62" s="319"/>
      <c r="E62" s="324"/>
      <c r="F62" s="324"/>
      <c r="G62" s="324"/>
      <c r="H62" s="324"/>
      <c r="I62" s="324"/>
      <c r="J62" s="324"/>
      <c r="K62" s="324"/>
      <c r="L62" s="324"/>
      <c r="M62" s="324"/>
      <c r="N62" s="324"/>
      <c r="O62" s="324"/>
      <c r="P62" s="309"/>
      <c r="Q62" s="309"/>
      <c r="R62" s="309"/>
      <c r="S62" s="309"/>
      <c r="T62" s="309"/>
      <c r="U62" s="309"/>
      <c r="V62" s="309"/>
      <c r="W62" s="309"/>
      <c r="X62" s="309"/>
      <c r="Y62" s="309"/>
      <c r="Z62" s="309"/>
      <c r="AA62" s="309"/>
      <c r="AB62" s="309"/>
      <c r="AC62" s="309"/>
    </row>
    <row r="63" s="332" customFormat="true" ht="15.75" hidden="false" customHeight="false" outlineLevel="0" collapsed="false">
      <c r="A63" s="325"/>
      <c r="B63" s="326" t="s">
        <v>381</v>
      </c>
      <c r="C63" s="326"/>
      <c r="D63" s="327" t="n">
        <f aca="false">D16+D31</f>
        <v>14.41</v>
      </c>
      <c r="E63" s="328"/>
      <c r="F63" s="328"/>
      <c r="G63" s="328"/>
      <c r="H63" s="328"/>
      <c r="I63" s="328"/>
      <c r="J63" s="328"/>
      <c r="K63" s="328"/>
      <c r="L63" s="329"/>
      <c r="M63" s="328" t="n">
        <f aca="false">M16+M31</f>
        <v>2844700.000008</v>
      </c>
      <c r="N63" s="328" t="n">
        <f aca="false">N16+N31</f>
        <v>3213000</v>
      </c>
      <c r="O63" s="328" t="n">
        <f aca="false">O16+O31</f>
        <v>3276400</v>
      </c>
      <c r="P63" s="331"/>
      <c r="Q63" s="331"/>
      <c r="R63" s="331"/>
      <c r="S63" s="331"/>
      <c r="T63" s="331"/>
      <c r="U63" s="331"/>
      <c r="V63" s="331"/>
      <c r="W63" s="331"/>
      <c r="X63" s="331"/>
      <c r="Y63" s="331"/>
      <c r="Z63" s="331"/>
      <c r="AA63" s="331"/>
      <c r="AB63" s="331"/>
      <c r="AC63" s="331"/>
    </row>
    <row r="65" customFormat="false" ht="15.75" hidden="false" customHeight="false" outlineLevel="0" collapsed="false">
      <c r="M65" s="343" t="n">
        <f aca="false">Раздел1!AW59-'заработная плата 111'!M63</f>
        <v>-8.00006091594696E-006</v>
      </c>
      <c r="N65" s="343" t="n">
        <f aca="false">Раздел1!BD59-'заработная плата 111'!N63</f>
        <v>0</v>
      </c>
      <c r="O65" s="343" t="n">
        <f aca="false">Раздел1!BK59-'заработная плата 111'!O63</f>
        <v>0</v>
      </c>
    </row>
  </sheetData>
  <mergeCells count="134">
    <mergeCell ref="A1:N1"/>
    <mergeCell ref="E2:L2"/>
    <mergeCell ref="A3:E3"/>
    <mergeCell ref="F3:N3"/>
    <mergeCell ref="A5:N5"/>
    <mergeCell ref="A7:C7"/>
    <mergeCell ref="F7:N7"/>
    <mergeCell ref="A8:N8"/>
    <mergeCell ref="E9:K9"/>
    <mergeCell ref="B11:C11"/>
    <mergeCell ref="F11:G11"/>
    <mergeCell ref="H11:I11"/>
    <mergeCell ref="B12:C12"/>
    <mergeCell ref="F12:G12"/>
    <mergeCell ref="H12:I12"/>
    <mergeCell ref="N12:N15"/>
    <mergeCell ref="O12:O15"/>
    <mergeCell ref="B13:C13"/>
    <mergeCell ref="F13:G13"/>
    <mergeCell ref="H13:I13"/>
    <mergeCell ref="B14:C14"/>
    <mergeCell ref="F14:G14"/>
    <mergeCell ref="H14:I14"/>
    <mergeCell ref="B15:C15"/>
    <mergeCell ref="F15:G15"/>
    <mergeCell ref="H15:I15"/>
    <mergeCell ref="B16:C16"/>
    <mergeCell ref="F16:G16"/>
    <mergeCell ref="H16:I16"/>
    <mergeCell ref="A18:N18"/>
    <mergeCell ref="E19:K19"/>
    <mergeCell ref="B21:C21"/>
    <mergeCell ref="F21:G21"/>
    <mergeCell ref="H21:I21"/>
    <mergeCell ref="B22:C22"/>
    <mergeCell ref="F22:G22"/>
    <mergeCell ref="H22:I22"/>
    <mergeCell ref="B23:C23"/>
    <mergeCell ref="F23:G23"/>
    <mergeCell ref="H23:I23"/>
    <mergeCell ref="A24:C24"/>
    <mergeCell ref="F24:G24"/>
    <mergeCell ref="H24:I24"/>
    <mergeCell ref="A25:C25"/>
    <mergeCell ref="F25:G25"/>
    <mergeCell ref="H25:I25"/>
    <mergeCell ref="A26:C26"/>
    <mergeCell ref="F26:G26"/>
    <mergeCell ref="H26:I26"/>
    <mergeCell ref="A27:C27"/>
    <mergeCell ref="F27:G27"/>
    <mergeCell ref="H27:I27"/>
    <mergeCell ref="A28:C28"/>
    <mergeCell ref="F28:G28"/>
    <mergeCell ref="H28:I28"/>
    <mergeCell ref="B29:C29"/>
    <mergeCell ref="F29:G29"/>
    <mergeCell ref="H29:I29"/>
    <mergeCell ref="N29:N30"/>
    <mergeCell ref="O29:O30"/>
    <mergeCell ref="B30:C30"/>
    <mergeCell ref="F30:G30"/>
    <mergeCell ref="H30:I30"/>
    <mergeCell ref="B31:C31"/>
    <mergeCell ref="F31:G31"/>
    <mergeCell ref="H31:I31"/>
    <mergeCell ref="A34:O34"/>
    <mergeCell ref="A36:C36"/>
    <mergeCell ref="F36:N36"/>
    <mergeCell ref="B38:D38"/>
    <mergeCell ref="E38:G38"/>
    <mergeCell ref="H38:J38"/>
    <mergeCell ref="K38:L38"/>
    <mergeCell ref="B39:C39"/>
    <mergeCell ref="F39:G39"/>
    <mergeCell ref="H39:I39"/>
    <mergeCell ref="B40:C40"/>
    <mergeCell ref="F40:G40"/>
    <mergeCell ref="H40:I40"/>
    <mergeCell ref="A41:C41"/>
    <mergeCell ref="F41:G41"/>
    <mergeCell ref="H41:I41"/>
    <mergeCell ref="A42:C42"/>
    <mergeCell ref="F42:G42"/>
    <mergeCell ref="H42:I42"/>
    <mergeCell ref="B43:D43"/>
    <mergeCell ref="E43:G43"/>
    <mergeCell ref="H43:J43"/>
    <mergeCell ref="K43:L43"/>
    <mergeCell ref="A44:C44"/>
    <mergeCell ref="F44:G44"/>
    <mergeCell ref="H44:I44"/>
    <mergeCell ref="B45:C45"/>
    <mergeCell ref="F45:G45"/>
    <mergeCell ref="H45:I45"/>
    <mergeCell ref="B46:C46"/>
    <mergeCell ref="F46:G46"/>
    <mergeCell ref="H46:I46"/>
    <mergeCell ref="B47:D47"/>
    <mergeCell ref="E47:G47"/>
    <mergeCell ref="H47:J47"/>
    <mergeCell ref="K47:L47"/>
    <mergeCell ref="B53:C53"/>
    <mergeCell ref="F53:G53"/>
    <mergeCell ref="H53:I53"/>
    <mergeCell ref="B54:C54"/>
    <mergeCell ref="F54:G54"/>
    <mergeCell ref="H54:I54"/>
    <mergeCell ref="B55:C55"/>
    <mergeCell ref="F55:G55"/>
    <mergeCell ref="H55:I55"/>
    <mergeCell ref="A56:C56"/>
    <mergeCell ref="F56:G56"/>
    <mergeCell ref="H56:I56"/>
    <mergeCell ref="A57:C57"/>
    <mergeCell ref="F57:G57"/>
    <mergeCell ref="H57:I57"/>
    <mergeCell ref="B58:C58"/>
    <mergeCell ref="F58:G58"/>
    <mergeCell ref="H58:I58"/>
    <mergeCell ref="F59:G59"/>
    <mergeCell ref="H59:I59"/>
    <mergeCell ref="A60:C60"/>
    <mergeCell ref="F60:G60"/>
    <mergeCell ref="H60:I60"/>
    <mergeCell ref="B61:C61"/>
    <mergeCell ref="F61:G61"/>
    <mergeCell ref="H61:I61"/>
    <mergeCell ref="B62:C62"/>
    <mergeCell ref="F62:G62"/>
    <mergeCell ref="H62:I62"/>
    <mergeCell ref="B63:C63"/>
    <mergeCell ref="F63:G63"/>
    <mergeCell ref="H63:I63"/>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colBreaks count="1" manualBreakCount="1">
    <brk id="15" man="true" max="65535" min="0"/>
  </colBreaks>
</worksheet>
</file>

<file path=xl/worksheets/sheet4.xml><?xml version="1.0" encoding="utf-8"?>
<worksheet xmlns="http://schemas.openxmlformats.org/spreadsheetml/2006/main" xmlns:r="http://schemas.openxmlformats.org/officeDocument/2006/relationships">
  <sheetPr filterMode="false">
    <pageSetUpPr fitToPage="false"/>
  </sheetPr>
  <dimension ref="A2:AC52"/>
  <sheetViews>
    <sheetView windowProtection="false" showFormulas="false" showGridLines="true" showRowColHeaders="true" showZeros="true" rightToLeft="false" tabSelected="false" showOutlineSymbols="true" defaultGridColor="true" view="pageBreakPreview" topLeftCell="A22" colorId="64" zoomScale="80" zoomScaleNormal="100" zoomScalePageLayoutView="80" workbookViewId="0">
      <selection pane="topLeft" activeCell="M53" activeCellId="0" sqref="M53"/>
    </sheetView>
  </sheetViews>
  <sheetFormatPr defaultRowHeight="12.75"/>
  <cols>
    <col collapsed="false" hidden="false" max="7" min="1" style="344" width="10.2215909090909"/>
    <col collapsed="false" hidden="false" max="8" min="8" style="344" width="15.4829545454545"/>
    <col collapsed="false" hidden="false" max="9" min="9" style="344" width="12.9261363636364"/>
    <col collapsed="false" hidden="false" max="10" min="10" style="344" width="14.2840909090909"/>
    <col collapsed="false" hidden="false" max="11" min="11" style="344" width="14.1306818181818"/>
    <col collapsed="false" hidden="false" max="12" min="12" style="344" width="15.3352272727273"/>
    <col collapsed="false" hidden="false" max="13" min="13" style="344" width="13.9829545454545"/>
    <col collapsed="false" hidden="false" max="263" min="14" style="344" width="10.2215909090909"/>
    <col collapsed="false" hidden="false" max="264" min="264" style="344" width="15.4829545454545"/>
    <col collapsed="false" hidden="false" max="265" min="265" style="344" width="12.9261363636364"/>
    <col collapsed="false" hidden="false" max="266" min="266" style="344" width="14.2840909090909"/>
    <col collapsed="false" hidden="false" max="267" min="267" style="344" width="14.1306818181818"/>
    <col collapsed="false" hidden="false" max="268" min="268" style="344" width="15.3352272727273"/>
    <col collapsed="false" hidden="false" max="269" min="269" style="344" width="13.9829545454545"/>
    <col collapsed="false" hidden="false" max="519" min="270" style="344" width="10.2215909090909"/>
    <col collapsed="false" hidden="false" max="520" min="520" style="344" width="15.4829545454545"/>
    <col collapsed="false" hidden="false" max="521" min="521" style="344" width="12.9261363636364"/>
    <col collapsed="false" hidden="false" max="522" min="522" style="344" width="14.2840909090909"/>
    <col collapsed="false" hidden="false" max="523" min="523" style="344" width="14.1306818181818"/>
    <col collapsed="false" hidden="false" max="524" min="524" style="344" width="15.3352272727273"/>
    <col collapsed="false" hidden="false" max="525" min="525" style="344" width="13.9829545454545"/>
    <col collapsed="false" hidden="false" max="775" min="526" style="344" width="10.2215909090909"/>
    <col collapsed="false" hidden="false" max="776" min="776" style="344" width="15.4829545454545"/>
    <col collapsed="false" hidden="false" max="777" min="777" style="344" width="12.9261363636364"/>
    <col collapsed="false" hidden="false" max="778" min="778" style="344" width="14.2840909090909"/>
    <col collapsed="false" hidden="false" max="779" min="779" style="344" width="14.1306818181818"/>
    <col collapsed="false" hidden="false" max="780" min="780" style="344" width="15.3352272727273"/>
    <col collapsed="false" hidden="false" max="781" min="781" style="344" width="13.9829545454545"/>
    <col collapsed="false" hidden="false" max="1025" min="782" style="344" width="10.2215909090909"/>
  </cols>
  <sheetData>
    <row r="2" customFormat="false" ht="12.75" hidden="false" customHeight="false" outlineLevel="0" collapsed="false">
      <c r="A2" s="345" t="s">
        <v>396</v>
      </c>
      <c r="B2" s="345"/>
      <c r="C2" s="345"/>
      <c r="D2" s="345"/>
      <c r="E2" s="345"/>
      <c r="F2" s="345"/>
      <c r="G2" s="345"/>
      <c r="H2" s="345"/>
      <c r="I2" s="345"/>
      <c r="J2" s="345"/>
      <c r="K2" s="345"/>
      <c r="L2" s="345"/>
      <c r="M2" s="345"/>
      <c r="N2" s="345"/>
    </row>
    <row r="3" customFormat="false" ht="12.75" hidden="false" customHeight="false" outlineLevel="0" collapsed="false">
      <c r="A3" s="345" t="s">
        <v>397</v>
      </c>
      <c r="B3" s="345"/>
      <c r="C3" s="345"/>
      <c r="D3" s="345"/>
      <c r="E3" s="345"/>
      <c r="F3" s="345"/>
      <c r="G3" s="345"/>
      <c r="H3" s="345"/>
      <c r="I3" s="345"/>
      <c r="J3" s="345"/>
      <c r="K3" s="345"/>
      <c r="L3" s="345"/>
      <c r="M3" s="345"/>
      <c r="N3" s="345"/>
    </row>
    <row r="4" customFormat="false" ht="12.75" hidden="false" customHeight="false" outlineLevel="0" collapsed="false">
      <c r="A4" s="345" t="s">
        <v>398</v>
      </c>
      <c r="B4" s="345"/>
      <c r="C4" s="345"/>
      <c r="D4" s="345"/>
      <c r="E4" s="345"/>
      <c r="F4" s="345"/>
      <c r="G4" s="345"/>
      <c r="H4" s="345"/>
      <c r="I4" s="345"/>
      <c r="J4" s="345"/>
      <c r="K4" s="345"/>
      <c r="L4" s="345"/>
      <c r="M4" s="345"/>
      <c r="N4" s="345"/>
    </row>
    <row r="5" customFormat="false" ht="12.75" hidden="false" customHeight="false" outlineLevel="0" collapsed="false">
      <c r="A5" s="346" t="s">
        <v>365</v>
      </c>
      <c r="B5" s="346"/>
      <c r="C5" s="346"/>
      <c r="D5" s="346"/>
      <c r="E5" s="346"/>
      <c r="F5" s="346"/>
      <c r="G5" s="346"/>
      <c r="H5" s="346"/>
      <c r="I5" s="346"/>
      <c r="J5" s="346"/>
      <c r="K5" s="346"/>
      <c r="L5" s="346"/>
      <c r="M5" s="346"/>
      <c r="N5" s="346"/>
    </row>
    <row r="6" s="299" customFormat="true" ht="16.5" hidden="false" customHeight="false" outlineLevel="0" collapsed="false">
      <c r="A6" s="311" t="s">
        <v>363</v>
      </c>
      <c r="B6" s="311"/>
      <c r="C6" s="311"/>
      <c r="D6" s="312" t="n">
        <v>119</v>
      </c>
      <c r="F6" s="303"/>
      <c r="G6" s="303"/>
      <c r="H6" s="303"/>
      <c r="I6" s="303"/>
      <c r="J6" s="303"/>
      <c r="K6" s="303"/>
      <c r="L6" s="303"/>
      <c r="M6" s="303"/>
      <c r="N6" s="303"/>
      <c r="P6" s="309"/>
      <c r="Q6" s="309"/>
      <c r="R6" s="309"/>
      <c r="S6" s="309"/>
      <c r="T6" s="309"/>
      <c r="U6" s="309"/>
      <c r="V6" s="309"/>
      <c r="W6" s="309"/>
      <c r="X6" s="309"/>
      <c r="Y6" s="309"/>
      <c r="Z6" s="309"/>
      <c r="AA6" s="309"/>
      <c r="AB6" s="309"/>
      <c r="AC6" s="309"/>
    </row>
    <row r="7" customFormat="false" ht="15.75" hidden="false" customHeight="false" outlineLevel="0" collapsed="false">
      <c r="A7" s="303"/>
      <c r="B7" s="303"/>
      <c r="C7" s="303"/>
      <c r="D7" s="347"/>
      <c r="F7" s="303"/>
      <c r="G7" s="303"/>
      <c r="H7" s="303"/>
      <c r="I7" s="303"/>
      <c r="J7" s="303"/>
      <c r="K7" s="303"/>
      <c r="L7" s="303"/>
      <c r="M7" s="303"/>
      <c r="N7" s="303"/>
      <c r="P7" s="309"/>
      <c r="Q7" s="309"/>
      <c r="R7" s="309"/>
      <c r="S7" s="309"/>
      <c r="T7" s="309"/>
      <c r="U7" s="309"/>
      <c r="V7" s="309"/>
      <c r="W7" s="309"/>
      <c r="X7" s="309"/>
      <c r="Y7" s="309"/>
      <c r="Z7" s="309"/>
      <c r="AA7" s="309"/>
      <c r="AB7" s="309"/>
      <c r="AC7" s="309"/>
    </row>
    <row r="8" customFormat="false" ht="76.5" hidden="false" customHeight="false" outlineLevel="0" collapsed="false">
      <c r="A8" s="314" t="s">
        <v>366</v>
      </c>
      <c r="B8" s="315" t="s">
        <v>399</v>
      </c>
      <c r="C8" s="315"/>
      <c r="D8" s="315"/>
      <c r="E8" s="315"/>
      <c r="F8" s="315"/>
      <c r="G8" s="315"/>
      <c r="H8" s="317" t="s">
        <v>400</v>
      </c>
      <c r="I8" s="317" t="s">
        <v>401</v>
      </c>
      <c r="J8" s="317" t="s">
        <v>400</v>
      </c>
      <c r="K8" s="317" t="s">
        <v>402</v>
      </c>
      <c r="L8" s="317" t="s">
        <v>400</v>
      </c>
      <c r="M8" s="317" t="s">
        <v>403</v>
      </c>
    </row>
    <row r="9" customFormat="false" ht="25.5" hidden="false" customHeight="true" outlineLevel="0" collapsed="false">
      <c r="A9" s="348" t="s">
        <v>404</v>
      </c>
      <c r="B9" s="349" t="s">
        <v>405</v>
      </c>
      <c r="C9" s="349"/>
      <c r="D9" s="349"/>
      <c r="E9" s="349"/>
      <c r="F9" s="349"/>
      <c r="G9" s="349"/>
      <c r="H9" s="350" t="s">
        <v>58</v>
      </c>
      <c r="I9" s="351"/>
      <c r="J9" s="351"/>
      <c r="K9" s="351"/>
      <c r="L9" s="351"/>
      <c r="M9" s="351"/>
    </row>
    <row r="10" customFormat="false" ht="12.75" hidden="false" customHeight="true" outlineLevel="0" collapsed="false">
      <c r="A10" s="348"/>
      <c r="B10" s="349" t="s">
        <v>68</v>
      </c>
      <c r="C10" s="349"/>
      <c r="D10" s="349"/>
      <c r="E10" s="349"/>
      <c r="F10" s="349"/>
      <c r="G10" s="349"/>
      <c r="H10" s="351"/>
      <c r="I10" s="351"/>
      <c r="J10" s="351"/>
      <c r="K10" s="351"/>
      <c r="L10" s="351"/>
      <c r="M10" s="351"/>
    </row>
    <row r="11" customFormat="false" ht="12.75" hidden="false" customHeight="true" outlineLevel="0" collapsed="false">
      <c r="A11" s="348" t="s">
        <v>274</v>
      </c>
      <c r="B11" s="349" t="s">
        <v>406</v>
      </c>
      <c r="C11" s="349"/>
      <c r="D11" s="349"/>
      <c r="E11" s="349"/>
      <c r="F11" s="349"/>
      <c r="G11" s="349"/>
      <c r="H11" s="351" t="n">
        <f aca="false">'заработная плата 111'!M16</f>
        <v>1798700.000004</v>
      </c>
      <c r="I11" s="351" t="n">
        <f aca="false">H11*0.22</f>
        <v>395714.00000088</v>
      </c>
      <c r="J11" s="351" t="n">
        <f aca="false">'заработная плата 111'!N16</f>
        <v>2167000</v>
      </c>
      <c r="K11" s="351" t="n">
        <f aca="false">J11*0.22</f>
        <v>476740</v>
      </c>
      <c r="L11" s="351" t="n">
        <f aca="false">'заработная плата 111'!O16</f>
        <v>2230400</v>
      </c>
      <c r="M11" s="351" t="n">
        <f aca="false">L11*0.22</f>
        <v>490688</v>
      </c>
    </row>
    <row r="12" customFormat="false" ht="12.75" hidden="false" customHeight="true" outlineLevel="0" collapsed="false">
      <c r="A12" s="348" t="s">
        <v>276</v>
      </c>
      <c r="B12" s="349" t="s">
        <v>407</v>
      </c>
      <c r="C12" s="349"/>
      <c r="D12" s="349"/>
      <c r="E12" s="349"/>
      <c r="F12" s="349"/>
      <c r="G12" s="349"/>
      <c r="H12" s="351"/>
      <c r="I12" s="351"/>
      <c r="J12" s="351"/>
      <c r="K12" s="351"/>
      <c r="L12" s="351"/>
      <c r="M12" s="351"/>
    </row>
    <row r="13" customFormat="false" ht="27.75" hidden="false" customHeight="true" outlineLevel="0" collapsed="false">
      <c r="A13" s="348" t="s">
        <v>278</v>
      </c>
      <c r="B13" s="349" t="s">
        <v>408</v>
      </c>
      <c r="C13" s="349"/>
      <c r="D13" s="349"/>
      <c r="E13" s="349"/>
      <c r="F13" s="349"/>
      <c r="G13" s="349"/>
      <c r="H13" s="351"/>
      <c r="I13" s="351"/>
      <c r="J13" s="351"/>
      <c r="K13" s="351"/>
      <c r="L13" s="351"/>
      <c r="M13" s="351"/>
    </row>
    <row r="14" customFormat="false" ht="25.5" hidden="false" customHeight="true" outlineLevel="0" collapsed="false">
      <c r="A14" s="348" t="s">
        <v>331</v>
      </c>
      <c r="B14" s="349" t="s">
        <v>409</v>
      </c>
      <c r="C14" s="349"/>
      <c r="D14" s="349"/>
      <c r="E14" s="349"/>
      <c r="F14" s="349"/>
      <c r="G14" s="349"/>
      <c r="H14" s="351"/>
      <c r="I14" s="351"/>
      <c r="J14" s="351"/>
      <c r="K14" s="351"/>
      <c r="L14" s="351"/>
      <c r="M14" s="351"/>
    </row>
    <row r="15" customFormat="false" ht="12.75" hidden="false" customHeight="true" outlineLevel="0" collapsed="false">
      <c r="A15" s="348"/>
      <c r="B15" s="349" t="s">
        <v>68</v>
      </c>
      <c r="C15" s="349"/>
      <c r="D15" s="349"/>
      <c r="E15" s="349"/>
      <c r="F15" s="349"/>
      <c r="G15" s="349"/>
      <c r="H15" s="351"/>
      <c r="I15" s="351"/>
      <c r="J15" s="351"/>
      <c r="K15" s="351"/>
      <c r="L15" s="351"/>
      <c r="M15" s="351"/>
    </row>
    <row r="16" customFormat="false" ht="25.5" hidden="false" customHeight="true" outlineLevel="0" collapsed="false">
      <c r="A16" s="352" t="s">
        <v>410</v>
      </c>
      <c r="B16" s="349" t="s">
        <v>411</v>
      </c>
      <c r="C16" s="349"/>
      <c r="D16" s="349"/>
      <c r="E16" s="349"/>
      <c r="F16" s="349"/>
      <c r="G16" s="349"/>
      <c r="H16" s="351" t="n">
        <f aca="false">H11</f>
        <v>1798700.000004</v>
      </c>
      <c r="I16" s="351" t="n">
        <f aca="false">H16*0.029</f>
        <v>52162.300000116</v>
      </c>
      <c r="J16" s="351" t="n">
        <f aca="false">J11</f>
        <v>2167000</v>
      </c>
      <c r="K16" s="351" t="n">
        <f aca="false">J16*0.029</f>
        <v>62843</v>
      </c>
      <c r="L16" s="351" t="n">
        <f aca="false">L11</f>
        <v>2230400</v>
      </c>
      <c r="M16" s="351" t="n">
        <f aca="false">L16*0.029</f>
        <v>64681.6</v>
      </c>
    </row>
    <row r="17" customFormat="false" ht="26.25" hidden="false" customHeight="true" outlineLevel="0" collapsed="false">
      <c r="A17" s="348" t="s">
        <v>412</v>
      </c>
      <c r="B17" s="349" t="s">
        <v>413</v>
      </c>
      <c r="C17" s="349"/>
      <c r="D17" s="349"/>
      <c r="E17" s="349"/>
      <c r="F17" s="349"/>
      <c r="G17" s="349"/>
      <c r="H17" s="351"/>
      <c r="I17" s="351"/>
      <c r="J17" s="351"/>
      <c r="K17" s="351"/>
      <c r="L17" s="351"/>
      <c r="M17" s="351"/>
    </row>
    <row r="18" customFormat="false" ht="24" hidden="false" customHeight="true" outlineLevel="0" collapsed="false">
      <c r="A18" s="348" t="s">
        <v>414</v>
      </c>
      <c r="B18" s="349" t="s">
        <v>415</v>
      </c>
      <c r="C18" s="349"/>
      <c r="D18" s="349"/>
      <c r="E18" s="349"/>
      <c r="F18" s="349"/>
      <c r="G18" s="349"/>
      <c r="H18" s="351" t="n">
        <f aca="false">H11</f>
        <v>1798700.000004</v>
      </c>
      <c r="I18" s="351" t="n">
        <f aca="false">H18*0.002</f>
        <v>3597.400000008</v>
      </c>
      <c r="J18" s="351" t="n">
        <f aca="false">J11</f>
        <v>2167000</v>
      </c>
      <c r="K18" s="351" t="n">
        <f aca="false">J18*0.002</f>
        <v>4334</v>
      </c>
      <c r="L18" s="351" t="n">
        <f aca="false">L11</f>
        <v>2230400</v>
      </c>
      <c r="M18" s="351" t="n">
        <f aca="false">L18*0.002</f>
        <v>4460.8</v>
      </c>
    </row>
    <row r="19" customFormat="false" ht="25.5" hidden="false" customHeight="true" outlineLevel="0" collapsed="false">
      <c r="A19" s="348" t="s">
        <v>416</v>
      </c>
      <c r="B19" s="349" t="s">
        <v>417</v>
      </c>
      <c r="C19" s="349"/>
      <c r="D19" s="349"/>
      <c r="E19" s="349"/>
      <c r="F19" s="349"/>
      <c r="G19" s="349"/>
      <c r="H19" s="351"/>
      <c r="I19" s="351"/>
      <c r="J19" s="351"/>
      <c r="K19" s="351"/>
      <c r="L19" s="351"/>
      <c r="M19" s="351"/>
    </row>
    <row r="20" customFormat="false" ht="26.25" hidden="false" customHeight="true" outlineLevel="0" collapsed="false">
      <c r="A20" s="348" t="s">
        <v>418</v>
      </c>
      <c r="B20" s="349" t="s">
        <v>417</v>
      </c>
      <c r="C20" s="349"/>
      <c r="D20" s="349"/>
      <c r="E20" s="349"/>
      <c r="F20" s="349"/>
      <c r="G20" s="349"/>
      <c r="H20" s="351"/>
      <c r="I20" s="351"/>
      <c r="J20" s="351"/>
      <c r="K20" s="351"/>
      <c r="L20" s="351"/>
      <c r="M20" s="351"/>
    </row>
    <row r="21" customFormat="false" ht="27" hidden="false" customHeight="true" outlineLevel="0" collapsed="false">
      <c r="A21" s="348" t="s">
        <v>334</v>
      </c>
      <c r="B21" s="349" t="s">
        <v>419</v>
      </c>
      <c r="C21" s="349"/>
      <c r="D21" s="349"/>
      <c r="E21" s="349"/>
      <c r="F21" s="349"/>
      <c r="G21" s="349"/>
      <c r="H21" s="351" t="n">
        <f aca="false">H11</f>
        <v>1798700.000004</v>
      </c>
      <c r="I21" s="351" t="n">
        <f aca="false">H21*0.051</f>
        <v>91733.700000204</v>
      </c>
      <c r="J21" s="351" t="n">
        <f aca="false">J11</f>
        <v>2167000</v>
      </c>
      <c r="K21" s="351" t="n">
        <f aca="false">J21*0.051</f>
        <v>110517</v>
      </c>
      <c r="L21" s="351" t="n">
        <f aca="false">L11</f>
        <v>2230400</v>
      </c>
      <c r="M21" s="351" t="n">
        <f aca="false">L21*0.051</f>
        <v>113750.4</v>
      </c>
    </row>
    <row r="22" customFormat="false" ht="12.75" hidden="false" customHeight="false" outlineLevel="0" collapsed="false">
      <c r="A22" s="348"/>
      <c r="B22" s="349"/>
      <c r="C22" s="349"/>
      <c r="D22" s="349"/>
      <c r="E22" s="349"/>
      <c r="F22" s="349"/>
      <c r="G22" s="349"/>
      <c r="H22" s="351"/>
      <c r="I22" s="351"/>
      <c r="J22" s="351"/>
      <c r="K22" s="351"/>
      <c r="L22" s="351"/>
      <c r="M22" s="351"/>
    </row>
    <row r="23" s="357" customFormat="true" ht="12.75" hidden="false" customHeight="true" outlineLevel="0" collapsed="false">
      <c r="A23" s="353"/>
      <c r="B23" s="354" t="s">
        <v>420</v>
      </c>
      <c r="C23" s="354"/>
      <c r="D23" s="354"/>
      <c r="E23" s="354"/>
      <c r="F23" s="354"/>
      <c r="G23" s="354"/>
      <c r="H23" s="355" t="s">
        <v>58</v>
      </c>
      <c r="I23" s="356" t="n">
        <v>543300</v>
      </c>
      <c r="J23" s="355" t="s">
        <v>58</v>
      </c>
      <c r="K23" s="356" t="n">
        <v>654500</v>
      </c>
      <c r="L23" s="355" t="s">
        <v>58</v>
      </c>
      <c r="M23" s="356" t="n">
        <v>673700</v>
      </c>
      <c r="N23" s="357" t="s">
        <v>421</v>
      </c>
    </row>
    <row r="25" customFormat="false" ht="12.75" hidden="false" customHeight="false" outlineLevel="0" collapsed="false">
      <c r="A25" s="345" t="s">
        <v>422</v>
      </c>
      <c r="B25" s="345"/>
      <c r="C25" s="345"/>
      <c r="D25" s="345"/>
      <c r="E25" s="345"/>
      <c r="F25" s="345"/>
      <c r="G25" s="345"/>
      <c r="H25" s="345"/>
      <c r="I25" s="345"/>
      <c r="J25" s="345"/>
      <c r="K25" s="345"/>
      <c r="L25" s="345"/>
      <c r="M25" s="345"/>
      <c r="N25" s="345"/>
    </row>
    <row r="26" customFormat="false" ht="12.75" hidden="false" customHeight="false" outlineLevel="0" collapsed="false">
      <c r="A26" s="345" t="s">
        <v>397</v>
      </c>
      <c r="B26" s="345"/>
      <c r="C26" s="345"/>
      <c r="D26" s="345"/>
      <c r="E26" s="345"/>
      <c r="F26" s="345"/>
      <c r="G26" s="345"/>
      <c r="H26" s="345"/>
      <c r="I26" s="345"/>
      <c r="J26" s="345"/>
      <c r="K26" s="345"/>
      <c r="L26" s="345"/>
      <c r="M26" s="345"/>
      <c r="N26" s="345"/>
    </row>
    <row r="27" customFormat="false" ht="12.75" hidden="false" customHeight="false" outlineLevel="0" collapsed="false">
      <c r="A27" s="345" t="s">
        <v>398</v>
      </c>
      <c r="B27" s="345"/>
      <c r="C27" s="345"/>
      <c r="D27" s="345"/>
      <c r="E27" s="345"/>
      <c r="F27" s="345"/>
      <c r="G27" s="345"/>
      <c r="H27" s="345"/>
      <c r="I27" s="345"/>
      <c r="J27" s="345"/>
      <c r="K27" s="345"/>
      <c r="L27" s="345"/>
      <c r="M27" s="345"/>
      <c r="N27" s="345"/>
    </row>
    <row r="28" customFormat="false" ht="12.75" hidden="false" customHeight="false" outlineLevel="0" collapsed="false">
      <c r="A28" s="346" t="s">
        <v>383</v>
      </c>
      <c r="B28" s="346"/>
      <c r="C28" s="346"/>
      <c r="D28" s="346"/>
      <c r="E28" s="346"/>
      <c r="F28" s="346"/>
      <c r="G28" s="346"/>
      <c r="H28" s="346"/>
      <c r="I28" s="346"/>
      <c r="J28" s="346"/>
      <c r="K28" s="346"/>
      <c r="L28" s="346"/>
      <c r="M28" s="346"/>
      <c r="N28" s="346"/>
    </row>
    <row r="29" customFormat="false" ht="76.5" hidden="false" customHeight="false" outlineLevel="0" collapsed="false">
      <c r="A29" s="314" t="s">
        <v>366</v>
      </c>
      <c r="B29" s="315" t="s">
        <v>399</v>
      </c>
      <c r="C29" s="315"/>
      <c r="D29" s="315"/>
      <c r="E29" s="315"/>
      <c r="F29" s="315"/>
      <c r="G29" s="315"/>
      <c r="H29" s="317" t="s">
        <v>400</v>
      </c>
      <c r="I29" s="317" t="s">
        <v>401</v>
      </c>
      <c r="J29" s="317" t="s">
        <v>400</v>
      </c>
      <c r="K29" s="317" t="s">
        <v>402</v>
      </c>
      <c r="L29" s="317" t="s">
        <v>400</v>
      </c>
      <c r="M29" s="317" t="s">
        <v>403</v>
      </c>
    </row>
    <row r="30" customFormat="false" ht="25.5" hidden="false" customHeight="true" outlineLevel="0" collapsed="false">
      <c r="A30" s="348" t="s">
        <v>404</v>
      </c>
      <c r="B30" s="349" t="s">
        <v>405</v>
      </c>
      <c r="C30" s="349"/>
      <c r="D30" s="349"/>
      <c r="E30" s="349"/>
      <c r="F30" s="349"/>
      <c r="G30" s="349"/>
      <c r="H30" s="350" t="s">
        <v>58</v>
      </c>
      <c r="I30" s="351"/>
      <c r="J30" s="351"/>
      <c r="K30" s="351"/>
      <c r="L30" s="351"/>
      <c r="M30" s="351"/>
    </row>
    <row r="31" customFormat="false" ht="12.75" hidden="false" customHeight="true" outlineLevel="0" collapsed="false">
      <c r="A31" s="348"/>
      <c r="B31" s="349" t="s">
        <v>68</v>
      </c>
      <c r="C31" s="349"/>
      <c r="D31" s="349"/>
      <c r="E31" s="349"/>
      <c r="F31" s="349"/>
      <c r="G31" s="349"/>
      <c r="H31" s="351"/>
      <c r="I31" s="351"/>
      <c r="J31" s="351"/>
      <c r="K31" s="351"/>
      <c r="L31" s="351"/>
      <c r="M31" s="351"/>
    </row>
    <row r="32" customFormat="false" ht="12.75" hidden="false" customHeight="true" outlineLevel="0" collapsed="false">
      <c r="A32" s="348" t="s">
        <v>274</v>
      </c>
      <c r="B32" s="349" t="s">
        <v>406</v>
      </c>
      <c r="C32" s="349"/>
      <c r="D32" s="349"/>
      <c r="E32" s="349"/>
      <c r="F32" s="349"/>
      <c r="G32" s="349"/>
      <c r="H32" s="351" t="n">
        <f aca="false">'заработная плата 111'!M31</f>
        <v>1046000.000004</v>
      </c>
      <c r="I32" s="351" t="n">
        <f aca="false">H32*0.22</f>
        <v>230120.00000088</v>
      </c>
      <c r="J32" s="351" t="n">
        <f aca="false">'заработная плата 111'!N31</f>
        <v>1046000</v>
      </c>
      <c r="K32" s="351" t="n">
        <f aca="false">J32*0.22</f>
        <v>230120</v>
      </c>
      <c r="L32" s="351" t="n">
        <f aca="false">'заработная плата 111'!O31</f>
        <v>1046000</v>
      </c>
      <c r="M32" s="351" t="n">
        <f aca="false">L32*0.22</f>
        <v>230120</v>
      </c>
    </row>
    <row r="33" customFormat="false" ht="12.75" hidden="false" customHeight="true" outlineLevel="0" collapsed="false">
      <c r="A33" s="348" t="s">
        <v>276</v>
      </c>
      <c r="B33" s="349" t="s">
        <v>407</v>
      </c>
      <c r="C33" s="349"/>
      <c r="D33" s="349"/>
      <c r="E33" s="349"/>
      <c r="F33" s="349"/>
      <c r="G33" s="349"/>
      <c r="H33" s="351"/>
      <c r="I33" s="351"/>
      <c r="J33" s="351"/>
      <c r="K33" s="351"/>
      <c r="L33" s="351"/>
      <c r="M33" s="351"/>
    </row>
    <row r="34" customFormat="false" ht="27.75" hidden="false" customHeight="true" outlineLevel="0" collapsed="false">
      <c r="A34" s="348" t="s">
        <v>278</v>
      </c>
      <c r="B34" s="349" t="s">
        <v>408</v>
      </c>
      <c r="C34" s="349"/>
      <c r="D34" s="349"/>
      <c r="E34" s="349"/>
      <c r="F34" s="349"/>
      <c r="G34" s="349"/>
      <c r="H34" s="351"/>
      <c r="I34" s="351"/>
      <c r="J34" s="351"/>
      <c r="K34" s="351"/>
      <c r="L34" s="351"/>
      <c r="M34" s="351"/>
    </row>
    <row r="35" customFormat="false" ht="25.5" hidden="false" customHeight="true" outlineLevel="0" collapsed="false">
      <c r="A35" s="348" t="s">
        <v>331</v>
      </c>
      <c r="B35" s="349" t="s">
        <v>409</v>
      </c>
      <c r="C35" s="349"/>
      <c r="D35" s="349"/>
      <c r="E35" s="349"/>
      <c r="F35" s="349"/>
      <c r="G35" s="349"/>
      <c r="H35" s="351"/>
      <c r="I35" s="351"/>
      <c r="J35" s="351"/>
      <c r="K35" s="351"/>
      <c r="L35" s="351"/>
      <c r="M35" s="351"/>
    </row>
    <row r="36" customFormat="false" ht="12.75" hidden="false" customHeight="true" outlineLevel="0" collapsed="false">
      <c r="A36" s="348"/>
      <c r="B36" s="349" t="s">
        <v>68</v>
      </c>
      <c r="C36" s="349"/>
      <c r="D36" s="349"/>
      <c r="E36" s="349"/>
      <c r="F36" s="349"/>
      <c r="G36" s="349"/>
      <c r="H36" s="351"/>
      <c r="I36" s="351"/>
      <c r="J36" s="351"/>
      <c r="K36" s="351"/>
      <c r="L36" s="351"/>
      <c r="M36" s="351"/>
    </row>
    <row r="37" customFormat="false" ht="25.5" hidden="false" customHeight="true" outlineLevel="0" collapsed="false">
      <c r="A37" s="352" t="s">
        <v>410</v>
      </c>
      <c r="B37" s="349" t="s">
        <v>411</v>
      </c>
      <c r="C37" s="349"/>
      <c r="D37" s="349"/>
      <c r="E37" s="349"/>
      <c r="F37" s="349"/>
      <c r="G37" s="349"/>
      <c r="H37" s="351" t="n">
        <f aca="false">H32</f>
        <v>1046000.000004</v>
      </c>
      <c r="I37" s="351" t="n">
        <f aca="false">H37*0.029</f>
        <v>30334.000000116</v>
      </c>
      <c r="J37" s="351" t="n">
        <f aca="false">J32</f>
        <v>1046000</v>
      </c>
      <c r="K37" s="351" t="n">
        <f aca="false">J37*0.029</f>
        <v>30334</v>
      </c>
      <c r="L37" s="351" t="n">
        <f aca="false">L32</f>
        <v>1046000</v>
      </c>
      <c r="M37" s="351" t="n">
        <f aca="false">L37*0.029</f>
        <v>30334</v>
      </c>
    </row>
    <row r="38" customFormat="false" ht="26.25" hidden="false" customHeight="true" outlineLevel="0" collapsed="false">
      <c r="A38" s="348" t="s">
        <v>412</v>
      </c>
      <c r="B38" s="349" t="s">
        <v>413</v>
      </c>
      <c r="C38" s="349"/>
      <c r="D38" s="349"/>
      <c r="E38" s="349"/>
      <c r="F38" s="349"/>
      <c r="G38" s="349"/>
      <c r="H38" s="351"/>
      <c r="I38" s="351"/>
      <c r="J38" s="351"/>
      <c r="K38" s="351"/>
      <c r="L38" s="351"/>
      <c r="M38" s="351"/>
    </row>
    <row r="39" customFormat="false" ht="24" hidden="false" customHeight="true" outlineLevel="0" collapsed="false">
      <c r="A39" s="348" t="s">
        <v>414</v>
      </c>
      <c r="B39" s="349" t="s">
        <v>415</v>
      </c>
      <c r="C39" s="349"/>
      <c r="D39" s="349"/>
      <c r="E39" s="349"/>
      <c r="F39" s="349"/>
      <c r="G39" s="349"/>
      <c r="H39" s="351" t="n">
        <f aca="false">H32</f>
        <v>1046000.000004</v>
      </c>
      <c r="I39" s="351" t="n">
        <f aca="false">H39*0.002</f>
        <v>2092.000000008</v>
      </c>
      <c r="J39" s="351" t="n">
        <f aca="false">J32</f>
        <v>1046000</v>
      </c>
      <c r="K39" s="351" t="n">
        <f aca="false">J39*0.002</f>
        <v>2092</v>
      </c>
      <c r="L39" s="351" t="n">
        <f aca="false">L32</f>
        <v>1046000</v>
      </c>
      <c r="M39" s="351" t="n">
        <f aca="false">L39*0.002</f>
        <v>2092</v>
      </c>
    </row>
    <row r="40" customFormat="false" ht="25.5" hidden="false" customHeight="true" outlineLevel="0" collapsed="false">
      <c r="A40" s="348" t="s">
        <v>416</v>
      </c>
      <c r="B40" s="349" t="s">
        <v>417</v>
      </c>
      <c r="C40" s="349"/>
      <c r="D40" s="349"/>
      <c r="E40" s="349"/>
      <c r="F40" s="349"/>
      <c r="G40" s="349"/>
      <c r="H40" s="351"/>
      <c r="I40" s="351"/>
      <c r="J40" s="351"/>
      <c r="K40" s="351"/>
      <c r="L40" s="351"/>
      <c r="M40" s="351"/>
    </row>
    <row r="41" customFormat="false" ht="26.25" hidden="false" customHeight="true" outlineLevel="0" collapsed="false">
      <c r="A41" s="348" t="s">
        <v>418</v>
      </c>
      <c r="B41" s="349" t="s">
        <v>417</v>
      </c>
      <c r="C41" s="349"/>
      <c r="D41" s="349"/>
      <c r="E41" s="349"/>
      <c r="F41" s="349"/>
      <c r="G41" s="349"/>
      <c r="H41" s="351"/>
      <c r="I41" s="351"/>
      <c r="J41" s="351"/>
      <c r="K41" s="351"/>
      <c r="L41" s="351"/>
      <c r="M41" s="351"/>
    </row>
    <row r="42" customFormat="false" ht="27" hidden="false" customHeight="true" outlineLevel="0" collapsed="false">
      <c r="A42" s="348" t="s">
        <v>334</v>
      </c>
      <c r="B42" s="349" t="s">
        <v>419</v>
      </c>
      <c r="C42" s="349"/>
      <c r="D42" s="349"/>
      <c r="E42" s="349"/>
      <c r="F42" s="349"/>
      <c r="G42" s="349"/>
      <c r="H42" s="351" t="n">
        <f aca="false">H32</f>
        <v>1046000.000004</v>
      </c>
      <c r="I42" s="351" t="n">
        <f aca="false">H42*0.051</f>
        <v>53346.000000204</v>
      </c>
      <c r="J42" s="351" t="n">
        <f aca="false">J32</f>
        <v>1046000</v>
      </c>
      <c r="K42" s="351" t="n">
        <f aca="false">J42*0.051</f>
        <v>53346</v>
      </c>
      <c r="L42" s="351" t="n">
        <f aca="false">L32</f>
        <v>1046000</v>
      </c>
      <c r="M42" s="351" t="n">
        <f aca="false">L42*0.051</f>
        <v>53346</v>
      </c>
    </row>
    <row r="43" customFormat="false" ht="12.75" hidden="false" customHeight="false" outlineLevel="0" collapsed="false">
      <c r="A43" s="348"/>
      <c r="B43" s="349"/>
      <c r="C43" s="349"/>
      <c r="D43" s="349"/>
      <c r="E43" s="349"/>
      <c r="F43" s="349"/>
      <c r="G43" s="349"/>
      <c r="H43" s="351"/>
      <c r="I43" s="351"/>
      <c r="J43" s="351"/>
      <c r="K43" s="351"/>
      <c r="L43" s="351"/>
      <c r="M43" s="351"/>
    </row>
    <row r="44" s="357" customFormat="true" ht="12.75" hidden="false" customHeight="true" outlineLevel="0" collapsed="false">
      <c r="A44" s="353"/>
      <c r="B44" s="354" t="s">
        <v>420</v>
      </c>
      <c r="C44" s="354"/>
      <c r="D44" s="354"/>
      <c r="E44" s="354"/>
      <c r="F44" s="354"/>
      <c r="G44" s="354"/>
      <c r="H44" s="355" t="s">
        <v>58</v>
      </c>
      <c r="I44" s="356" t="n">
        <v>315900</v>
      </c>
      <c r="J44" s="355" t="s">
        <v>58</v>
      </c>
      <c r="K44" s="356" t="n">
        <v>315900</v>
      </c>
      <c r="L44" s="355" t="s">
        <v>58</v>
      </c>
      <c r="M44" s="356" t="n">
        <v>315900</v>
      </c>
    </row>
    <row r="46" s="357" customFormat="true" ht="12.75" hidden="false" customHeight="false" outlineLevel="0" collapsed="false">
      <c r="A46" s="358"/>
      <c r="B46" s="359"/>
      <c r="C46" s="359"/>
      <c r="D46" s="359"/>
      <c r="E46" s="359"/>
      <c r="F46" s="359"/>
      <c r="G46" s="359"/>
      <c r="H46" s="360"/>
      <c r="I46" s="361"/>
      <c r="J46" s="360"/>
      <c r="K46" s="361"/>
      <c r="L46" s="360"/>
      <c r="M46" s="361"/>
    </row>
    <row r="48" customFormat="false" ht="76.5" hidden="false" customHeight="false" outlineLevel="0" collapsed="false">
      <c r="A48" s="314" t="s">
        <v>366</v>
      </c>
      <c r="B48" s="315" t="s">
        <v>399</v>
      </c>
      <c r="C48" s="315"/>
      <c r="D48" s="315"/>
      <c r="E48" s="315"/>
      <c r="F48" s="315"/>
      <c r="G48" s="315"/>
      <c r="H48" s="317" t="s">
        <v>400</v>
      </c>
      <c r="I48" s="317" t="s">
        <v>423</v>
      </c>
      <c r="J48" s="317" t="s">
        <v>400</v>
      </c>
      <c r="K48" s="317" t="s">
        <v>424</v>
      </c>
      <c r="L48" s="317" t="s">
        <v>400</v>
      </c>
      <c r="M48" s="317" t="s">
        <v>401</v>
      </c>
    </row>
    <row r="49" customFormat="false" ht="25.5" hidden="false" customHeight="true" outlineLevel="0" collapsed="false">
      <c r="A49" s="348" t="s">
        <v>404</v>
      </c>
      <c r="B49" s="349" t="s">
        <v>405</v>
      </c>
      <c r="C49" s="349"/>
      <c r="D49" s="349"/>
      <c r="E49" s="349"/>
      <c r="F49" s="349"/>
      <c r="G49" s="349"/>
      <c r="H49" s="350" t="s">
        <v>58</v>
      </c>
      <c r="I49" s="351" t="n">
        <f aca="false">I23+I44</f>
        <v>859200</v>
      </c>
      <c r="J49" s="351"/>
      <c r="K49" s="351" t="n">
        <f aca="false">K23+K44</f>
        <v>970400</v>
      </c>
      <c r="L49" s="351"/>
      <c r="M49" s="351" t="n">
        <f aca="false">M23+M44</f>
        <v>989600</v>
      </c>
    </row>
    <row r="52" customFormat="false" ht="12.75" hidden="false" customHeight="false" outlineLevel="0" collapsed="false">
      <c r="I52" s="362" t="n">
        <f aca="false">Раздел1!AW63-'налоги 119 '!I49</f>
        <v>0</v>
      </c>
      <c r="K52" s="362" t="n">
        <f aca="false">Раздел1!BD63-'налоги 119 '!K49</f>
        <v>0</v>
      </c>
      <c r="M52" s="362" t="n">
        <f aca="false">Раздел1!BK63-'налоги 119 '!M49</f>
        <v>0</v>
      </c>
    </row>
  </sheetData>
  <mergeCells count="44">
    <mergeCell ref="A2:N2"/>
    <mergeCell ref="A3:N3"/>
    <mergeCell ref="A4:N4"/>
    <mergeCell ref="A5:N5"/>
    <mergeCell ref="A6:C6"/>
    <mergeCell ref="F6:N6"/>
    <mergeCell ref="B8:G8"/>
    <mergeCell ref="B9:G9"/>
    <mergeCell ref="B10:G10"/>
    <mergeCell ref="B11:G11"/>
    <mergeCell ref="B12:G12"/>
    <mergeCell ref="B13:G13"/>
    <mergeCell ref="B14:G14"/>
    <mergeCell ref="B15:G15"/>
    <mergeCell ref="B16:G16"/>
    <mergeCell ref="B17:G17"/>
    <mergeCell ref="B18:G18"/>
    <mergeCell ref="B19:G19"/>
    <mergeCell ref="B20:G20"/>
    <mergeCell ref="B21:G21"/>
    <mergeCell ref="B22:G22"/>
    <mergeCell ref="B23:G23"/>
    <mergeCell ref="A25:N25"/>
    <mergeCell ref="A26:N26"/>
    <mergeCell ref="A27:N27"/>
    <mergeCell ref="A28:N28"/>
    <mergeCell ref="B29:G29"/>
    <mergeCell ref="B30:G30"/>
    <mergeCell ref="B31:G31"/>
    <mergeCell ref="B32:G32"/>
    <mergeCell ref="B33:G33"/>
    <mergeCell ref="B34:G34"/>
    <mergeCell ref="B35:G35"/>
    <mergeCell ref="B36:G36"/>
    <mergeCell ref="B37:G37"/>
    <mergeCell ref="B38:G38"/>
    <mergeCell ref="B39:G39"/>
    <mergeCell ref="B40:G40"/>
    <mergeCell ref="B41:G41"/>
    <mergeCell ref="B42:G42"/>
    <mergeCell ref="B43:G43"/>
    <mergeCell ref="B44:G44"/>
    <mergeCell ref="B48:G48"/>
    <mergeCell ref="B49:G49"/>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rowBreaks count="1" manualBreakCount="1">
    <brk id="24" man="true" max="16383" min="0"/>
  </rowBreaks>
</worksheet>
</file>

<file path=xl/worksheets/sheet5.xml><?xml version="1.0" encoding="utf-8"?>
<worksheet xmlns="http://schemas.openxmlformats.org/spreadsheetml/2006/main" xmlns:r="http://schemas.openxmlformats.org/officeDocument/2006/relationships">
  <sheetPr filterMode="false">
    <pageSetUpPr fitToPage="false"/>
  </sheetPr>
  <dimension ref="A1:AC48"/>
  <sheetViews>
    <sheetView windowProtection="false" showFormulas="false" showGridLines="true" showRowColHeaders="true" showZeros="true" rightToLeft="false" tabSelected="false" showOutlineSymbols="true" defaultGridColor="true" view="pageBreakPreview" topLeftCell="A1" colorId="64" zoomScale="80" zoomScaleNormal="90" zoomScalePageLayoutView="80" workbookViewId="0">
      <selection pane="topLeft" activeCell="K11" activeCellId="0" sqref="K11"/>
    </sheetView>
  </sheetViews>
  <sheetFormatPr defaultRowHeight="12.75"/>
  <cols>
    <col collapsed="false" hidden="false" max="1" min="1" style="363" width="8.72159090909091"/>
    <col collapsed="false" hidden="false" max="2" min="2" style="363" width="10.2215909090909"/>
    <col collapsed="false" hidden="false" max="3" min="3" style="363" width="8.42045454545455"/>
    <col collapsed="false" hidden="false" max="4" min="4" style="363" width="11.125"/>
    <col collapsed="false" hidden="false" max="5" min="5" style="363" width="20.8977272727273"/>
    <col collapsed="false" hidden="false" max="6" min="6" style="363" width="6.3125"/>
    <col collapsed="false" hidden="false" max="7" min="7" style="363" width="2.85795454545455"/>
    <col collapsed="false" hidden="false" max="8" min="8" style="363" width="10.2215909090909"/>
    <col collapsed="false" hidden="false" max="9" min="9" style="363" width="1.80681818181818"/>
    <col collapsed="false" hidden="false" max="10" min="10" style="363" width="20.7443181818182"/>
    <col collapsed="false" hidden="false" max="11" min="11" style="363" width="10.9715909090909"/>
    <col collapsed="false" hidden="false" max="12" min="12" style="363" width="9.77272727272727"/>
    <col collapsed="false" hidden="false" max="13" min="13" style="363" width="10.2215909090909"/>
    <col collapsed="false" hidden="false" max="14" min="14" style="363" width="13.6818181818182"/>
    <col collapsed="false" hidden="false" max="15" min="15" style="363" width="17.2897727272727"/>
    <col collapsed="false" hidden="true" max="18" min="16" style="363" width="0"/>
    <col collapsed="false" hidden="false" max="55" min="19" style="363" width="11.7272727272727"/>
    <col collapsed="false" hidden="false" max="57" min="56" style="363" width="10.2215909090909"/>
    <col collapsed="false" hidden="false" max="80" min="58" style="363" width="11.7272727272727"/>
    <col collapsed="false" hidden="false" max="256" min="81" style="363" width="10.2215909090909"/>
    <col collapsed="false" hidden="false" max="257" min="257" style="363" width="8.72159090909091"/>
    <col collapsed="false" hidden="false" max="258" min="258" style="363" width="10.2215909090909"/>
    <col collapsed="false" hidden="false" max="259" min="259" style="363" width="8.42045454545455"/>
    <col collapsed="false" hidden="false" max="260" min="260" style="363" width="11.125"/>
    <col collapsed="false" hidden="false" max="261" min="261" style="363" width="20.8977272727273"/>
    <col collapsed="false" hidden="false" max="262" min="262" style="363" width="6.3125"/>
    <col collapsed="false" hidden="false" max="263" min="263" style="363" width="2.85795454545455"/>
    <col collapsed="false" hidden="false" max="264" min="264" style="363" width="10.2215909090909"/>
    <col collapsed="false" hidden="false" max="265" min="265" style="363" width="1.80681818181818"/>
    <col collapsed="false" hidden="false" max="266" min="266" style="363" width="20.7443181818182"/>
    <col collapsed="false" hidden="false" max="267" min="267" style="363" width="10.9715909090909"/>
    <col collapsed="false" hidden="false" max="268" min="268" style="363" width="9.77272727272727"/>
    <col collapsed="false" hidden="false" max="269" min="269" style="363" width="10.2215909090909"/>
    <col collapsed="false" hidden="false" max="270" min="270" style="363" width="13.6818181818182"/>
    <col collapsed="false" hidden="false" max="271" min="271" style="363" width="17.2897727272727"/>
    <col collapsed="false" hidden="true" max="274" min="272" style="363" width="0"/>
    <col collapsed="false" hidden="false" max="311" min="275" style="363" width="11.7272727272727"/>
    <col collapsed="false" hidden="false" max="313" min="312" style="363" width="10.2215909090909"/>
    <col collapsed="false" hidden="false" max="336" min="314" style="363" width="11.7272727272727"/>
    <col collapsed="false" hidden="false" max="512" min="337" style="363" width="10.2215909090909"/>
    <col collapsed="false" hidden="false" max="513" min="513" style="363" width="8.72159090909091"/>
    <col collapsed="false" hidden="false" max="514" min="514" style="363" width="10.2215909090909"/>
    <col collapsed="false" hidden="false" max="515" min="515" style="363" width="8.42045454545455"/>
    <col collapsed="false" hidden="false" max="516" min="516" style="363" width="11.125"/>
    <col collapsed="false" hidden="false" max="517" min="517" style="363" width="20.8977272727273"/>
    <col collapsed="false" hidden="false" max="518" min="518" style="363" width="6.3125"/>
    <col collapsed="false" hidden="false" max="519" min="519" style="363" width="2.85795454545455"/>
    <col collapsed="false" hidden="false" max="520" min="520" style="363" width="10.2215909090909"/>
    <col collapsed="false" hidden="false" max="521" min="521" style="363" width="1.80681818181818"/>
    <col collapsed="false" hidden="false" max="522" min="522" style="363" width="20.7443181818182"/>
    <col collapsed="false" hidden="false" max="523" min="523" style="363" width="10.9715909090909"/>
    <col collapsed="false" hidden="false" max="524" min="524" style="363" width="9.77272727272727"/>
    <col collapsed="false" hidden="false" max="525" min="525" style="363" width="10.2215909090909"/>
    <col collapsed="false" hidden="false" max="526" min="526" style="363" width="13.6818181818182"/>
    <col collapsed="false" hidden="false" max="527" min="527" style="363" width="17.2897727272727"/>
    <col collapsed="false" hidden="true" max="530" min="528" style="363" width="0"/>
    <col collapsed="false" hidden="false" max="567" min="531" style="363" width="11.7272727272727"/>
    <col collapsed="false" hidden="false" max="569" min="568" style="363" width="10.2215909090909"/>
    <col collapsed="false" hidden="false" max="592" min="570" style="363" width="11.7272727272727"/>
    <col collapsed="false" hidden="false" max="768" min="593" style="363" width="10.2215909090909"/>
    <col collapsed="false" hidden="false" max="769" min="769" style="363" width="8.72159090909091"/>
    <col collapsed="false" hidden="false" max="770" min="770" style="363" width="10.2215909090909"/>
    <col collapsed="false" hidden="false" max="771" min="771" style="363" width="8.42045454545455"/>
    <col collapsed="false" hidden="false" max="772" min="772" style="363" width="11.125"/>
    <col collapsed="false" hidden="false" max="773" min="773" style="363" width="20.8977272727273"/>
    <col collapsed="false" hidden="false" max="774" min="774" style="363" width="6.3125"/>
    <col collapsed="false" hidden="false" max="775" min="775" style="363" width="2.85795454545455"/>
    <col collapsed="false" hidden="false" max="776" min="776" style="363" width="10.2215909090909"/>
    <col collapsed="false" hidden="false" max="777" min="777" style="363" width="1.80681818181818"/>
    <col collapsed="false" hidden="false" max="778" min="778" style="363" width="20.7443181818182"/>
    <col collapsed="false" hidden="false" max="779" min="779" style="363" width="10.9715909090909"/>
    <col collapsed="false" hidden="false" max="780" min="780" style="363" width="9.77272727272727"/>
    <col collapsed="false" hidden="false" max="781" min="781" style="363" width="10.2215909090909"/>
    <col collapsed="false" hidden="false" max="782" min="782" style="363" width="13.6818181818182"/>
    <col collapsed="false" hidden="false" max="783" min="783" style="363" width="17.2897727272727"/>
    <col collapsed="false" hidden="true" max="786" min="784" style="363" width="0"/>
    <col collapsed="false" hidden="false" max="823" min="787" style="363" width="11.7272727272727"/>
    <col collapsed="false" hidden="false" max="825" min="824" style="363" width="10.2215909090909"/>
    <col collapsed="false" hidden="false" max="848" min="826" style="363" width="11.7272727272727"/>
    <col collapsed="false" hidden="false" max="1025" min="849" style="363" width="10.2215909090909"/>
  </cols>
  <sheetData>
    <row r="1" customFormat="false" ht="15.75" hidden="false" customHeight="false" outlineLevel="0" collapsed="false">
      <c r="A1" s="364" t="s">
        <v>425</v>
      </c>
      <c r="B1" s="364"/>
      <c r="C1" s="364"/>
      <c r="D1" s="364"/>
      <c r="E1" s="364"/>
      <c r="F1" s="364"/>
      <c r="G1" s="364"/>
      <c r="H1" s="364"/>
      <c r="I1" s="364"/>
      <c r="J1" s="364"/>
      <c r="K1" s="364"/>
      <c r="L1" s="364"/>
      <c r="M1" s="364"/>
      <c r="N1" s="364"/>
      <c r="O1" s="364"/>
      <c r="P1" s="365"/>
      <c r="Q1" s="365"/>
      <c r="R1" s="365"/>
      <c r="S1" s="365"/>
      <c r="T1" s="365"/>
      <c r="U1" s="365"/>
      <c r="V1" s="365"/>
      <c r="W1" s="365"/>
      <c r="X1" s="365"/>
      <c r="Y1" s="365"/>
      <c r="Z1" s="365"/>
      <c r="AA1" s="365"/>
      <c r="AB1" s="365"/>
      <c r="AC1" s="365"/>
    </row>
    <row r="2" customFormat="false" ht="15.75" hidden="false" customHeight="false" outlineLevel="0" collapsed="false">
      <c r="A2" s="366"/>
      <c r="B2" s="366"/>
      <c r="C2" s="366"/>
      <c r="D2" s="366"/>
      <c r="E2" s="366"/>
      <c r="F2" s="366"/>
      <c r="G2" s="366"/>
      <c r="H2" s="366"/>
      <c r="I2" s="366"/>
      <c r="J2" s="366"/>
      <c r="K2" s="366"/>
      <c r="L2" s="366"/>
      <c r="M2" s="366"/>
      <c r="N2" s="366"/>
      <c r="O2" s="366"/>
      <c r="P2" s="365"/>
      <c r="Q2" s="365"/>
      <c r="R2" s="365"/>
      <c r="S2" s="365"/>
      <c r="T2" s="365"/>
      <c r="U2" s="365"/>
      <c r="V2" s="365"/>
      <c r="W2" s="365"/>
      <c r="X2" s="365"/>
      <c r="Y2" s="365"/>
      <c r="Z2" s="365"/>
      <c r="AA2" s="365"/>
      <c r="AB2" s="365"/>
      <c r="AC2" s="365"/>
    </row>
    <row r="3" customFormat="false" ht="54" hidden="false" customHeight="true" outlineLevel="0" collapsed="false">
      <c r="A3" s="367" t="s">
        <v>360</v>
      </c>
      <c r="B3" s="367"/>
      <c r="C3" s="367"/>
      <c r="D3" s="367"/>
      <c r="E3" s="367"/>
      <c r="F3" s="368" t="s">
        <v>426</v>
      </c>
      <c r="G3" s="368"/>
      <c r="H3" s="368"/>
      <c r="I3" s="368"/>
      <c r="J3" s="368"/>
      <c r="K3" s="368"/>
      <c r="L3" s="368"/>
      <c r="M3" s="368"/>
      <c r="N3" s="368"/>
      <c r="O3" s="366"/>
      <c r="P3" s="369"/>
      <c r="Q3" s="369"/>
      <c r="R3" s="369"/>
      <c r="S3" s="369"/>
      <c r="T3" s="369"/>
      <c r="U3" s="369"/>
      <c r="V3" s="369"/>
      <c r="W3" s="369"/>
      <c r="X3" s="369"/>
      <c r="Y3" s="369"/>
      <c r="Z3" s="369"/>
      <c r="AA3" s="369"/>
      <c r="AB3" s="369"/>
      <c r="AC3" s="369"/>
    </row>
    <row r="4" customFormat="false" ht="16.5" hidden="false" customHeight="true" outlineLevel="0" collapsed="false">
      <c r="A4" s="370"/>
      <c r="B4" s="370"/>
      <c r="C4" s="370"/>
      <c r="D4" s="370"/>
      <c r="E4" s="371"/>
      <c r="F4" s="372"/>
      <c r="G4" s="372"/>
      <c r="H4" s="372"/>
      <c r="I4" s="372"/>
      <c r="J4" s="372"/>
      <c r="K4" s="372"/>
      <c r="L4" s="372"/>
      <c r="M4" s="372"/>
      <c r="N4" s="372"/>
      <c r="O4" s="366"/>
      <c r="P4" s="369"/>
      <c r="Q4" s="369"/>
      <c r="R4" s="369"/>
      <c r="S4" s="369"/>
      <c r="T4" s="369"/>
      <c r="U4" s="369"/>
      <c r="V4" s="369"/>
      <c r="W4" s="369"/>
      <c r="X4" s="369"/>
      <c r="Y4" s="369"/>
      <c r="Z4" s="369"/>
      <c r="AA4" s="369"/>
      <c r="AB4" s="369"/>
      <c r="AC4" s="369"/>
    </row>
    <row r="5" customFormat="false" ht="16.5" hidden="false" customHeight="true" outlineLevel="0" collapsed="false">
      <c r="A5" s="373" t="s">
        <v>363</v>
      </c>
      <c r="B5" s="373"/>
      <c r="C5" s="373"/>
      <c r="D5" s="374" t="n">
        <v>244</v>
      </c>
      <c r="E5" s="375"/>
      <c r="F5" s="372"/>
      <c r="G5" s="372"/>
      <c r="H5" s="372"/>
      <c r="I5" s="372"/>
      <c r="J5" s="372"/>
      <c r="K5" s="372"/>
      <c r="L5" s="372"/>
      <c r="M5" s="372"/>
      <c r="N5" s="372"/>
      <c r="O5" s="366"/>
      <c r="P5" s="369"/>
      <c r="Q5" s="369"/>
      <c r="R5" s="369"/>
      <c r="S5" s="369"/>
      <c r="T5" s="369"/>
      <c r="U5" s="369"/>
      <c r="V5" s="369"/>
      <c r="W5" s="369"/>
      <c r="X5" s="369"/>
      <c r="Y5" s="369"/>
      <c r="Z5" s="369"/>
      <c r="AA5" s="369"/>
      <c r="AB5" s="369"/>
      <c r="AC5" s="369"/>
    </row>
    <row r="6" customFormat="false" ht="16.5" hidden="false" customHeight="true" outlineLevel="0" collapsed="false">
      <c r="A6" s="367"/>
      <c r="B6" s="367"/>
      <c r="C6" s="367"/>
      <c r="D6" s="376"/>
      <c r="E6" s="377"/>
      <c r="F6" s="372"/>
      <c r="G6" s="372"/>
      <c r="H6" s="372"/>
      <c r="I6" s="372"/>
      <c r="J6" s="372"/>
      <c r="K6" s="372"/>
      <c r="L6" s="372"/>
      <c r="M6" s="372"/>
      <c r="N6" s="372"/>
      <c r="O6" s="366"/>
      <c r="P6" s="369"/>
      <c r="Q6" s="369"/>
      <c r="R6" s="369"/>
      <c r="S6" s="369"/>
      <c r="T6" s="369"/>
      <c r="U6" s="369"/>
      <c r="V6" s="369"/>
      <c r="W6" s="369"/>
      <c r="X6" s="369"/>
      <c r="Y6" s="369"/>
      <c r="Z6" s="369"/>
      <c r="AA6" s="369"/>
      <c r="AB6" s="369"/>
      <c r="AC6" s="369"/>
    </row>
    <row r="7" customFormat="false" ht="15.75" hidden="false" customHeight="false" outlineLevel="0" collapsed="false">
      <c r="A7" s="378" t="s">
        <v>427</v>
      </c>
      <c r="B7" s="378"/>
      <c r="C7" s="378"/>
      <c r="D7" s="378"/>
      <c r="E7" s="378"/>
      <c r="F7" s="378"/>
      <c r="G7" s="378"/>
      <c r="H7" s="378"/>
      <c r="I7" s="378"/>
      <c r="J7" s="378"/>
      <c r="K7" s="378"/>
      <c r="L7" s="378"/>
      <c r="M7" s="378"/>
      <c r="N7" s="378"/>
      <c r="O7" s="378"/>
      <c r="P7" s="377"/>
      <c r="Q7" s="377"/>
      <c r="R7" s="377"/>
      <c r="S7" s="377"/>
      <c r="T7" s="377"/>
      <c r="U7" s="377"/>
      <c r="V7" s="377"/>
      <c r="W7" s="377"/>
      <c r="X7" s="377"/>
      <c r="Y7" s="377"/>
      <c r="Z7" s="377"/>
      <c r="AA7" s="377"/>
      <c r="AB7" s="377"/>
      <c r="AC7" s="377"/>
    </row>
    <row r="8" customFormat="false" ht="15.75" hidden="false" customHeight="false" outlineLevel="0" collapsed="false">
      <c r="A8" s="379"/>
      <c r="B8" s="379"/>
      <c r="C8" s="379"/>
      <c r="D8" s="379"/>
      <c r="E8" s="379"/>
      <c r="F8" s="379"/>
      <c r="G8" s="379"/>
      <c r="H8" s="379"/>
      <c r="I8" s="379"/>
      <c r="J8" s="379"/>
      <c r="K8" s="379"/>
      <c r="L8" s="379"/>
      <c r="M8" s="379"/>
      <c r="N8" s="379"/>
      <c r="O8" s="366"/>
      <c r="P8" s="377"/>
      <c r="Q8" s="377"/>
      <c r="R8" s="377"/>
      <c r="S8" s="377"/>
      <c r="T8" s="377"/>
      <c r="U8" s="377"/>
      <c r="V8" s="377"/>
      <c r="W8" s="377"/>
      <c r="X8" s="377"/>
      <c r="Y8" s="377"/>
      <c r="Z8" s="377"/>
      <c r="AA8" s="377"/>
      <c r="AB8" s="377"/>
      <c r="AC8" s="377"/>
    </row>
    <row r="9" customFormat="false" ht="33" hidden="false" customHeight="true" outlineLevel="0" collapsed="false">
      <c r="A9" s="380" t="s">
        <v>366</v>
      </c>
      <c r="B9" s="381" t="s">
        <v>385</v>
      </c>
      <c r="C9" s="381"/>
      <c r="D9" s="381"/>
      <c r="E9" s="381" t="s">
        <v>428</v>
      </c>
      <c r="F9" s="381"/>
      <c r="G9" s="381"/>
      <c r="H9" s="382" t="s">
        <v>429</v>
      </c>
      <c r="I9" s="382"/>
      <c r="J9" s="382"/>
      <c r="K9" s="382" t="s">
        <v>430</v>
      </c>
      <c r="L9" s="382"/>
      <c r="M9" s="382"/>
      <c r="N9" s="382" t="s">
        <v>431</v>
      </c>
      <c r="O9" s="382"/>
      <c r="P9" s="382"/>
      <c r="Q9" s="366"/>
      <c r="R9" s="366"/>
      <c r="S9" s="366"/>
      <c r="T9" s="366"/>
      <c r="U9" s="366"/>
      <c r="V9" s="366"/>
      <c r="W9" s="366"/>
      <c r="X9" s="366"/>
      <c r="Y9" s="366"/>
      <c r="Z9" s="366"/>
      <c r="AA9" s="366"/>
      <c r="AB9" s="366"/>
      <c r="AC9" s="366"/>
    </row>
    <row r="10" customFormat="false" ht="15.75" hidden="false" customHeight="false" outlineLevel="0" collapsed="false">
      <c r="A10" s="380" t="n">
        <v>1</v>
      </c>
      <c r="B10" s="381" t="n">
        <v>2</v>
      </c>
      <c r="C10" s="381"/>
      <c r="D10" s="381"/>
      <c r="E10" s="381" t="n">
        <v>3</v>
      </c>
      <c r="F10" s="381"/>
      <c r="G10" s="381"/>
      <c r="H10" s="381" t="n">
        <v>4</v>
      </c>
      <c r="I10" s="381"/>
      <c r="J10" s="381"/>
      <c r="K10" s="381" t="n">
        <v>5</v>
      </c>
      <c r="L10" s="381"/>
      <c r="M10" s="381"/>
      <c r="N10" s="381" t="n">
        <v>6</v>
      </c>
      <c r="O10" s="381"/>
      <c r="P10" s="381"/>
      <c r="Q10" s="366"/>
      <c r="R10" s="366"/>
      <c r="S10" s="366"/>
      <c r="T10" s="366"/>
      <c r="U10" s="366"/>
      <c r="V10" s="366"/>
      <c r="W10" s="366"/>
      <c r="X10" s="366"/>
      <c r="Y10" s="366"/>
      <c r="Z10" s="366"/>
      <c r="AA10" s="366"/>
      <c r="AB10" s="366"/>
      <c r="AC10" s="366"/>
    </row>
    <row r="11" customFormat="false" ht="15.75" hidden="false" customHeight="false" outlineLevel="0" collapsed="false">
      <c r="A11" s="383" t="n">
        <v>1</v>
      </c>
      <c r="B11" s="381" t="s">
        <v>432</v>
      </c>
      <c r="C11" s="381"/>
      <c r="D11" s="381"/>
      <c r="E11" s="381" t="n">
        <v>1</v>
      </c>
      <c r="F11" s="381"/>
      <c r="G11" s="381"/>
      <c r="H11" s="381" t="n">
        <v>12</v>
      </c>
      <c r="I11" s="381"/>
      <c r="J11" s="381"/>
      <c r="K11" s="384" t="n">
        <f aca="false">N11/H11</f>
        <v>2500</v>
      </c>
      <c r="L11" s="384"/>
      <c r="M11" s="384"/>
      <c r="N11" s="384" t="n">
        <v>30000</v>
      </c>
      <c r="O11" s="384"/>
      <c r="P11" s="384"/>
      <c r="Q11" s="366"/>
      <c r="R11" s="366"/>
      <c r="S11" s="366"/>
      <c r="T11" s="366"/>
      <c r="U11" s="366"/>
      <c r="V11" s="366"/>
      <c r="W11" s="366"/>
      <c r="X11" s="366"/>
      <c r="Y11" s="366"/>
      <c r="Z11" s="366"/>
      <c r="AA11" s="366"/>
      <c r="AB11" s="366"/>
      <c r="AC11" s="366"/>
    </row>
    <row r="12" customFormat="false" ht="15.75" hidden="false" customHeight="false" outlineLevel="0" collapsed="false">
      <c r="A12" s="380"/>
      <c r="B12" s="381"/>
      <c r="C12" s="381"/>
      <c r="D12" s="381"/>
      <c r="E12" s="381"/>
      <c r="F12" s="381"/>
      <c r="G12" s="381"/>
      <c r="H12" s="381"/>
      <c r="I12" s="381"/>
      <c r="J12" s="381"/>
      <c r="K12" s="384"/>
      <c r="L12" s="384"/>
      <c r="M12" s="384"/>
      <c r="N12" s="384"/>
      <c r="O12" s="384"/>
      <c r="P12" s="384"/>
      <c r="Q12" s="366"/>
      <c r="R12" s="366"/>
      <c r="S12" s="366"/>
      <c r="T12" s="366"/>
      <c r="U12" s="366"/>
      <c r="V12" s="366"/>
      <c r="W12" s="366"/>
      <c r="X12" s="366"/>
      <c r="Y12" s="366"/>
      <c r="Z12" s="366"/>
      <c r="AA12" s="366"/>
      <c r="AB12" s="366"/>
      <c r="AC12" s="366"/>
    </row>
    <row r="13" s="389" customFormat="true" ht="15.75" hidden="false" customHeight="false" outlineLevel="0" collapsed="false">
      <c r="A13" s="385"/>
      <c r="B13" s="386" t="s">
        <v>381</v>
      </c>
      <c r="C13" s="386"/>
      <c r="D13" s="386"/>
      <c r="E13" s="387"/>
      <c r="F13" s="387"/>
      <c r="G13" s="387"/>
      <c r="H13" s="387" t="s">
        <v>58</v>
      </c>
      <c r="I13" s="387"/>
      <c r="J13" s="387"/>
      <c r="K13" s="388" t="s">
        <v>58</v>
      </c>
      <c r="L13" s="388"/>
      <c r="M13" s="388"/>
      <c r="N13" s="388" t="n">
        <f aca="false">SUM(N11)</f>
        <v>30000</v>
      </c>
      <c r="O13" s="388"/>
      <c r="P13" s="388"/>
    </row>
    <row r="15" s="366" customFormat="true" ht="15.75" hidden="true" customHeight="false" outlineLevel="0" collapsed="false">
      <c r="A15" s="378" t="s">
        <v>433</v>
      </c>
      <c r="B15" s="378"/>
      <c r="C15" s="378"/>
      <c r="D15" s="378"/>
      <c r="E15" s="378"/>
      <c r="F15" s="378"/>
      <c r="G15" s="378"/>
      <c r="H15" s="378"/>
      <c r="I15" s="378"/>
      <c r="J15" s="378"/>
      <c r="K15" s="378"/>
      <c r="L15" s="378"/>
      <c r="M15" s="378"/>
      <c r="N15" s="378"/>
      <c r="O15" s="378"/>
    </row>
    <row r="16" s="366" customFormat="true" ht="15.75" hidden="true" customHeight="false" outlineLevel="0" collapsed="false">
      <c r="A16" s="363"/>
      <c r="B16" s="363"/>
      <c r="C16" s="363"/>
      <c r="D16" s="363"/>
      <c r="E16" s="363"/>
      <c r="F16" s="363"/>
      <c r="G16" s="363"/>
      <c r="H16" s="363"/>
      <c r="I16" s="363"/>
      <c r="J16" s="363"/>
      <c r="K16" s="363"/>
      <c r="L16" s="363"/>
      <c r="M16" s="363"/>
      <c r="N16" s="363"/>
      <c r="O16" s="363"/>
    </row>
    <row r="17" customFormat="false" ht="34.5" hidden="true" customHeight="true" outlineLevel="0" collapsed="false">
      <c r="A17" s="390" t="s">
        <v>366</v>
      </c>
      <c r="B17" s="391" t="s">
        <v>385</v>
      </c>
      <c r="C17" s="391"/>
      <c r="D17" s="391"/>
      <c r="E17" s="391"/>
      <c r="F17" s="391"/>
      <c r="G17" s="391"/>
      <c r="H17" s="391"/>
      <c r="I17" s="391"/>
      <c r="J17" s="392" t="s">
        <v>434</v>
      </c>
      <c r="K17" s="392"/>
      <c r="L17" s="392" t="s">
        <v>435</v>
      </c>
      <c r="M17" s="392"/>
      <c r="N17" s="392"/>
    </row>
    <row r="18" customFormat="false" ht="15.75" hidden="true" customHeight="false" outlineLevel="0" collapsed="false">
      <c r="A18" s="380" t="s">
        <v>392</v>
      </c>
      <c r="B18" s="383" t="s">
        <v>436</v>
      </c>
      <c r="C18" s="383"/>
      <c r="D18" s="383"/>
      <c r="E18" s="383"/>
      <c r="F18" s="383"/>
      <c r="G18" s="383"/>
      <c r="H18" s="383"/>
      <c r="I18" s="383"/>
      <c r="J18" s="381" t="s">
        <v>58</v>
      </c>
      <c r="K18" s="381"/>
      <c r="L18" s="384"/>
      <c r="M18" s="384"/>
      <c r="N18" s="384"/>
    </row>
    <row r="19" customFormat="false" ht="15.75" hidden="true" customHeight="false" outlineLevel="0" collapsed="false">
      <c r="A19" s="380" t="s">
        <v>392</v>
      </c>
      <c r="B19" s="383" t="s">
        <v>437</v>
      </c>
      <c r="C19" s="383"/>
      <c r="D19" s="383"/>
      <c r="E19" s="383"/>
      <c r="F19" s="383"/>
      <c r="G19" s="383"/>
      <c r="H19" s="383"/>
      <c r="I19" s="383"/>
      <c r="J19" s="381" t="n">
        <v>12</v>
      </c>
      <c r="K19" s="381"/>
      <c r="L19" s="384"/>
      <c r="M19" s="384"/>
      <c r="N19" s="384"/>
    </row>
    <row r="20" customFormat="false" ht="15.75" hidden="true" customHeight="false" outlineLevel="0" collapsed="false">
      <c r="A20" s="380" t="s">
        <v>334</v>
      </c>
      <c r="B20" s="383" t="s">
        <v>438</v>
      </c>
      <c r="C20" s="383"/>
      <c r="D20" s="383"/>
      <c r="E20" s="383"/>
      <c r="F20" s="383"/>
      <c r="G20" s="383"/>
      <c r="H20" s="383"/>
      <c r="I20" s="383"/>
      <c r="J20" s="381" t="n">
        <v>12</v>
      </c>
      <c r="K20" s="381"/>
      <c r="L20" s="384"/>
      <c r="M20" s="384"/>
      <c r="N20" s="384"/>
    </row>
    <row r="21" customFormat="false" ht="15.75" hidden="true" customHeight="false" outlineLevel="0" collapsed="false">
      <c r="A21" s="380" t="s">
        <v>439</v>
      </c>
      <c r="B21" s="383" t="s">
        <v>440</v>
      </c>
      <c r="C21" s="383"/>
      <c r="D21" s="383"/>
      <c r="E21" s="383"/>
      <c r="F21" s="383"/>
      <c r="G21" s="383"/>
      <c r="H21" s="383"/>
      <c r="I21" s="383"/>
      <c r="J21" s="381" t="n">
        <v>12</v>
      </c>
      <c r="K21" s="381"/>
      <c r="L21" s="384"/>
      <c r="M21" s="384"/>
      <c r="N21" s="384"/>
    </row>
    <row r="22" customFormat="false" ht="15.75" hidden="true" customHeight="false" outlineLevel="0" collapsed="false">
      <c r="A22" s="380" t="s">
        <v>441</v>
      </c>
      <c r="B22" s="383" t="s">
        <v>442</v>
      </c>
      <c r="C22" s="383"/>
      <c r="D22" s="383"/>
      <c r="E22" s="383"/>
      <c r="F22" s="383"/>
      <c r="G22" s="383"/>
      <c r="H22" s="383"/>
      <c r="I22" s="383"/>
      <c r="J22" s="381" t="n">
        <v>1</v>
      </c>
      <c r="K22" s="381"/>
      <c r="L22" s="384"/>
      <c r="M22" s="384"/>
      <c r="N22" s="384"/>
    </row>
    <row r="23" customFormat="false" ht="20.25" hidden="true" customHeight="true" outlineLevel="0" collapsed="false">
      <c r="A23" s="380" t="s">
        <v>443</v>
      </c>
      <c r="B23" s="383" t="s">
        <v>444</v>
      </c>
      <c r="C23" s="383"/>
      <c r="D23" s="383"/>
      <c r="E23" s="383"/>
      <c r="F23" s="383"/>
      <c r="G23" s="383"/>
      <c r="H23" s="383"/>
      <c r="I23" s="383"/>
      <c r="J23" s="381" t="n">
        <v>1</v>
      </c>
      <c r="K23" s="381"/>
      <c r="L23" s="384"/>
      <c r="M23" s="384"/>
      <c r="N23" s="384"/>
    </row>
    <row r="24" customFormat="false" ht="20.25" hidden="true" customHeight="true" outlineLevel="0" collapsed="false">
      <c r="A24" s="380" t="s">
        <v>445</v>
      </c>
      <c r="B24" s="383" t="s">
        <v>446</v>
      </c>
      <c r="C24" s="383"/>
      <c r="D24" s="383"/>
      <c r="E24" s="383"/>
      <c r="F24" s="383"/>
      <c r="G24" s="383"/>
      <c r="H24" s="383"/>
      <c r="I24" s="383"/>
      <c r="J24" s="381" t="n">
        <v>1</v>
      </c>
      <c r="K24" s="381"/>
      <c r="L24" s="384"/>
      <c r="M24" s="384"/>
      <c r="N24" s="384"/>
    </row>
    <row r="25" customFormat="false" ht="20.25" hidden="true" customHeight="true" outlineLevel="0" collapsed="false">
      <c r="A25" s="380" t="s">
        <v>447</v>
      </c>
      <c r="B25" s="383"/>
      <c r="C25" s="383"/>
      <c r="D25" s="383"/>
      <c r="E25" s="383"/>
      <c r="F25" s="383"/>
      <c r="G25" s="383"/>
      <c r="H25" s="383"/>
      <c r="I25" s="383"/>
      <c r="J25" s="381"/>
      <c r="K25" s="381"/>
      <c r="L25" s="384"/>
      <c r="M25" s="384"/>
      <c r="N25" s="384"/>
    </row>
    <row r="26" customFormat="false" ht="20.25" hidden="true" customHeight="true" outlineLevel="0" collapsed="false">
      <c r="A26" s="380" t="s">
        <v>448</v>
      </c>
      <c r="B26" s="383"/>
      <c r="C26" s="383"/>
      <c r="D26" s="383"/>
      <c r="E26" s="383"/>
      <c r="F26" s="383"/>
      <c r="G26" s="383"/>
      <c r="H26" s="383"/>
      <c r="I26" s="383"/>
      <c r="J26" s="381"/>
      <c r="K26" s="381"/>
      <c r="L26" s="384"/>
      <c r="M26" s="384"/>
      <c r="N26" s="384"/>
    </row>
    <row r="27" customFormat="false" ht="15.75" hidden="true" customHeight="false" outlineLevel="0" collapsed="false">
      <c r="A27" s="380" t="s">
        <v>449</v>
      </c>
      <c r="B27" s="383"/>
      <c r="C27" s="383"/>
      <c r="D27" s="383"/>
      <c r="E27" s="383"/>
      <c r="F27" s="383"/>
      <c r="G27" s="383"/>
      <c r="H27" s="383"/>
      <c r="I27" s="383"/>
      <c r="J27" s="381"/>
      <c r="K27" s="381"/>
      <c r="L27" s="384"/>
      <c r="M27" s="384"/>
      <c r="N27" s="384"/>
    </row>
    <row r="28" s="389" customFormat="true" ht="15.75" hidden="true" customHeight="false" outlineLevel="0" collapsed="false">
      <c r="A28" s="385"/>
      <c r="B28" s="386" t="s">
        <v>381</v>
      </c>
      <c r="C28" s="386"/>
      <c r="D28" s="386"/>
      <c r="E28" s="386"/>
      <c r="F28" s="386"/>
      <c r="G28" s="386"/>
      <c r="H28" s="386"/>
      <c r="I28" s="386"/>
      <c r="J28" s="387" t="s">
        <v>58</v>
      </c>
      <c r="K28" s="387"/>
      <c r="L28" s="388" t="n">
        <f aca="false">SUM(L18:N27)</f>
        <v>0</v>
      </c>
      <c r="M28" s="388"/>
      <c r="N28" s="388"/>
    </row>
    <row r="29" customFormat="false" ht="12.75" hidden="true" customHeight="false" outlineLevel="0" collapsed="false"/>
    <row r="30" customFormat="false" ht="12.75" hidden="true" customHeight="false" outlineLevel="0" collapsed="false"/>
    <row r="32" customFormat="false" ht="15.75" hidden="false" customHeight="false" outlineLevel="0" collapsed="false">
      <c r="A32" s="378" t="s">
        <v>450</v>
      </c>
      <c r="B32" s="378"/>
      <c r="C32" s="378"/>
      <c r="D32" s="378"/>
      <c r="E32" s="378"/>
      <c r="F32" s="378"/>
      <c r="G32" s="378"/>
      <c r="H32" s="378"/>
      <c r="I32" s="378"/>
      <c r="J32" s="378"/>
      <c r="K32" s="378"/>
      <c r="L32" s="378"/>
      <c r="M32" s="378"/>
      <c r="N32" s="378"/>
      <c r="O32" s="378"/>
      <c r="P32" s="366"/>
      <c r="Q32" s="366"/>
      <c r="R32" s="366"/>
      <c r="S32" s="366"/>
      <c r="T32" s="366"/>
      <c r="U32" s="366"/>
      <c r="V32" s="366"/>
      <c r="W32" s="366"/>
      <c r="X32" s="366"/>
      <c r="Y32" s="366"/>
      <c r="Z32" s="366"/>
      <c r="AA32" s="366"/>
      <c r="AB32" s="366"/>
      <c r="AC32" s="366"/>
    </row>
    <row r="34" customFormat="false" ht="15.75" hidden="false" customHeight="false" outlineLevel="0" collapsed="false">
      <c r="A34" s="381" t="s">
        <v>366</v>
      </c>
      <c r="B34" s="381"/>
      <c r="C34" s="381" t="s">
        <v>385</v>
      </c>
      <c r="D34" s="381"/>
      <c r="E34" s="381"/>
      <c r="F34" s="381"/>
      <c r="G34" s="381"/>
      <c r="H34" s="381"/>
      <c r="I34" s="381"/>
      <c r="J34" s="381"/>
      <c r="K34" s="381" t="s">
        <v>451</v>
      </c>
      <c r="L34" s="381"/>
      <c r="M34" s="381"/>
      <c r="N34" s="381" t="s">
        <v>452</v>
      </c>
      <c r="O34" s="381"/>
    </row>
    <row r="35" customFormat="false" ht="30.75" hidden="false" customHeight="true" outlineLevel="0" collapsed="false">
      <c r="A35" s="383" t="n">
        <v>1</v>
      </c>
      <c r="B35" s="383"/>
      <c r="C35" s="393" t="s">
        <v>453</v>
      </c>
      <c r="D35" s="393"/>
      <c r="E35" s="393"/>
      <c r="F35" s="393"/>
      <c r="G35" s="393"/>
      <c r="H35" s="393"/>
      <c r="I35" s="393"/>
      <c r="J35" s="393"/>
      <c r="K35" s="381" t="n">
        <v>5</v>
      </c>
      <c r="L35" s="381"/>
      <c r="M35" s="381"/>
      <c r="N35" s="384" t="n">
        <v>13000</v>
      </c>
      <c r="O35" s="384"/>
    </row>
    <row r="36" customFormat="false" ht="15.75" hidden="false" customHeight="false" outlineLevel="0" collapsed="false">
      <c r="A36" s="383" t="n">
        <v>2</v>
      </c>
      <c r="B36" s="383"/>
      <c r="C36" s="383" t="s">
        <v>454</v>
      </c>
      <c r="D36" s="383"/>
      <c r="E36" s="383"/>
      <c r="F36" s="383"/>
      <c r="G36" s="383"/>
      <c r="H36" s="383"/>
      <c r="I36" s="383"/>
      <c r="J36" s="383"/>
      <c r="K36" s="381" t="n">
        <v>1</v>
      </c>
      <c r="L36" s="381"/>
      <c r="M36" s="381"/>
      <c r="N36" s="384" t="n">
        <v>320000</v>
      </c>
      <c r="O36" s="384"/>
    </row>
    <row r="37" customFormat="false" ht="15.75" hidden="true" customHeight="false" outlineLevel="0" collapsed="false">
      <c r="A37" s="383"/>
      <c r="B37" s="383"/>
      <c r="C37" s="383"/>
      <c r="D37" s="383"/>
      <c r="E37" s="383"/>
      <c r="F37" s="383"/>
      <c r="G37" s="383"/>
      <c r="H37" s="383"/>
      <c r="I37" s="383"/>
      <c r="J37" s="383"/>
      <c r="K37" s="381"/>
      <c r="L37" s="381"/>
      <c r="M37" s="381"/>
      <c r="N37" s="384"/>
      <c r="O37" s="384"/>
    </row>
    <row r="38" customFormat="false" ht="15.75" hidden="true" customHeight="false" outlineLevel="0" collapsed="false">
      <c r="A38" s="383" t="n">
        <v>4</v>
      </c>
      <c r="B38" s="383"/>
      <c r="C38" s="383"/>
      <c r="D38" s="383"/>
      <c r="E38" s="383"/>
      <c r="F38" s="383"/>
      <c r="G38" s="383"/>
      <c r="H38" s="383"/>
      <c r="I38" s="383"/>
      <c r="J38" s="383"/>
      <c r="K38" s="319"/>
      <c r="L38" s="319"/>
      <c r="M38" s="319"/>
      <c r="N38" s="384"/>
      <c r="O38" s="384"/>
    </row>
    <row r="39" customFormat="false" ht="15.75" hidden="true" customHeight="false" outlineLevel="0" collapsed="false">
      <c r="A39" s="383"/>
      <c r="B39" s="383"/>
      <c r="C39" s="383"/>
      <c r="D39" s="383"/>
      <c r="E39" s="383"/>
      <c r="F39" s="383"/>
      <c r="G39" s="383"/>
      <c r="H39" s="383"/>
      <c r="I39" s="383"/>
      <c r="J39" s="383"/>
      <c r="K39" s="381"/>
      <c r="L39" s="381"/>
      <c r="M39" s="381"/>
      <c r="N39" s="384"/>
      <c r="O39" s="384"/>
    </row>
    <row r="40" s="389" customFormat="true" ht="15.75" hidden="false" customHeight="false" outlineLevel="0" collapsed="false">
      <c r="A40" s="387"/>
      <c r="B40" s="387"/>
      <c r="C40" s="386" t="s">
        <v>381</v>
      </c>
      <c r="D40" s="386"/>
      <c r="E40" s="386"/>
      <c r="F40" s="386"/>
      <c r="G40" s="386"/>
      <c r="H40" s="386"/>
      <c r="I40" s="386"/>
      <c r="J40" s="386"/>
      <c r="K40" s="387" t="s">
        <v>58</v>
      </c>
      <c r="L40" s="387"/>
      <c r="M40" s="387"/>
      <c r="N40" s="388" t="n">
        <f aca="false">SUM(N35:O39)</f>
        <v>333000</v>
      </c>
      <c r="O40" s="388"/>
    </row>
    <row r="41" customFormat="false" ht="15.75" hidden="false" customHeight="false" outlineLevel="0" collapsed="false">
      <c r="A41" s="366"/>
      <c r="B41" s="366"/>
      <c r="C41" s="366"/>
      <c r="D41" s="366"/>
      <c r="E41" s="366"/>
      <c r="F41" s="366"/>
      <c r="G41" s="366"/>
      <c r="H41" s="366"/>
      <c r="I41" s="366"/>
      <c r="J41" s="366"/>
      <c r="K41" s="366"/>
      <c r="L41" s="366"/>
      <c r="M41" s="366"/>
      <c r="N41" s="366"/>
      <c r="O41" s="366"/>
    </row>
    <row r="42" customFormat="false" ht="15.75" hidden="true" customHeight="false" outlineLevel="0" collapsed="false">
      <c r="A42" s="378" t="s">
        <v>455</v>
      </c>
      <c r="B42" s="378"/>
      <c r="C42" s="378"/>
      <c r="D42" s="378"/>
      <c r="E42" s="378"/>
      <c r="F42" s="378"/>
      <c r="G42" s="378"/>
      <c r="H42" s="378"/>
      <c r="I42" s="378"/>
      <c r="J42" s="378"/>
      <c r="K42" s="378"/>
      <c r="L42" s="378"/>
      <c r="M42" s="378"/>
      <c r="N42" s="378"/>
      <c r="O42" s="378"/>
    </row>
    <row r="43" customFormat="false" ht="15.75" hidden="true" customHeight="false" outlineLevel="0" collapsed="false">
      <c r="A43" s="366"/>
      <c r="B43" s="366"/>
      <c r="C43" s="366"/>
      <c r="D43" s="366"/>
      <c r="E43" s="366"/>
      <c r="F43" s="366"/>
      <c r="G43" s="366"/>
      <c r="H43" s="366"/>
      <c r="I43" s="366"/>
      <c r="J43" s="366"/>
      <c r="K43" s="366"/>
      <c r="L43" s="366"/>
      <c r="M43" s="366"/>
      <c r="N43" s="366"/>
      <c r="O43" s="366"/>
    </row>
    <row r="44" customFormat="false" ht="15.75" hidden="true" customHeight="false" outlineLevel="0" collapsed="false">
      <c r="A44" s="381" t="s">
        <v>366</v>
      </c>
      <c r="B44" s="381"/>
      <c r="C44" s="381" t="s">
        <v>385</v>
      </c>
      <c r="D44" s="381"/>
      <c r="E44" s="381"/>
      <c r="F44" s="381"/>
      <c r="G44" s="381"/>
      <c r="H44" s="381"/>
      <c r="I44" s="381"/>
      <c r="J44" s="381"/>
      <c r="K44" s="381" t="s">
        <v>451</v>
      </c>
      <c r="L44" s="381"/>
      <c r="M44" s="381"/>
      <c r="N44" s="381" t="s">
        <v>456</v>
      </c>
      <c r="O44" s="381"/>
    </row>
    <row r="45" customFormat="false" ht="15.75" hidden="true" customHeight="false" outlineLevel="0" collapsed="false">
      <c r="A45" s="383" t="n">
        <v>1</v>
      </c>
      <c r="B45" s="383"/>
      <c r="C45" s="383"/>
      <c r="D45" s="383"/>
      <c r="E45" s="383"/>
      <c r="F45" s="383"/>
      <c r="G45" s="383"/>
      <c r="H45" s="383"/>
      <c r="I45" s="383"/>
      <c r="J45" s="383"/>
      <c r="K45" s="381"/>
      <c r="L45" s="381"/>
      <c r="M45" s="381"/>
      <c r="N45" s="384"/>
      <c r="O45" s="384"/>
    </row>
    <row r="46" customFormat="false" ht="15.75" hidden="true" customHeight="false" outlineLevel="0" collapsed="false">
      <c r="A46" s="383" t="n">
        <v>2</v>
      </c>
      <c r="B46" s="383"/>
      <c r="C46" s="383"/>
      <c r="D46" s="383"/>
      <c r="E46" s="383"/>
      <c r="F46" s="383"/>
      <c r="G46" s="383"/>
      <c r="H46" s="383"/>
      <c r="I46" s="383"/>
      <c r="J46" s="383"/>
      <c r="K46" s="319"/>
      <c r="L46" s="319"/>
      <c r="M46" s="319"/>
      <c r="N46" s="384"/>
      <c r="O46" s="384"/>
    </row>
    <row r="47" customFormat="false" ht="15.75" hidden="true" customHeight="false" outlineLevel="0" collapsed="false">
      <c r="A47" s="383"/>
      <c r="B47" s="383"/>
      <c r="C47" s="383"/>
      <c r="D47" s="383"/>
      <c r="E47" s="383"/>
      <c r="F47" s="383"/>
      <c r="G47" s="383"/>
      <c r="H47" s="383"/>
      <c r="I47" s="383"/>
      <c r="J47" s="383"/>
      <c r="K47" s="381"/>
      <c r="L47" s="381"/>
      <c r="M47" s="381"/>
      <c r="N47" s="384"/>
      <c r="O47" s="384"/>
    </row>
    <row r="48" customFormat="false" ht="15.75" hidden="true" customHeight="false" outlineLevel="0" collapsed="false">
      <c r="A48" s="387"/>
      <c r="B48" s="387"/>
      <c r="C48" s="386" t="s">
        <v>381</v>
      </c>
      <c r="D48" s="386"/>
      <c r="E48" s="386"/>
      <c r="F48" s="386"/>
      <c r="G48" s="386"/>
      <c r="H48" s="386"/>
      <c r="I48" s="386"/>
      <c r="J48" s="386"/>
      <c r="K48" s="387" t="s">
        <v>58</v>
      </c>
      <c r="L48" s="387"/>
      <c r="M48" s="387"/>
      <c r="N48" s="388" t="n">
        <f aca="false">SUM(N45:O47)</f>
        <v>0</v>
      </c>
      <c r="O48" s="388"/>
    </row>
  </sheetData>
  <mergeCells count="117">
    <mergeCell ref="A1:O1"/>
    <mergeCell ref="A3:E3"/>
    <mergeCell ref="F3:N3"/>
    <mergeCell ref="A5:C5"/>
    <mergeCell ref="A7:O7"/>
    <mergeCell ref="B9:D9"/>
    <mergeCell ref="E9:G9"/>
    <mergeCell ref="H9:J9"/>
    <mergeCell ref="K9:M9"/>
    <mergeCell ref="N9:P9"/>
    <mergeCell ref="B10:D10"/>
    <mergeCell ref="E10:G10"/>
    <mergeCell ref="H10:J10"/>
    <mergeCell ref="K10:M10"/>
    <mergeCell ref="N10:P10"/>
    <mergeCell ref="B11:D11"/>
    <mergeCell ref="E11:G11"/>
    <mergeCell ref="H11:J11"/>
    <mergeCell ref="K11:M11"/>
    <mergeCell ref="N11:P11"/>
    <mergeCell ref="B12:D12"/>
    <mergeCell ref="E12:G12"/>
    <mergeCell ref="H12:J12"/>
    <mergeCell ref="K12:M12"/>
    <mergeCell ref="N12:P12"/>
    <mergeCell ref="B13:D13"/>
    <mergeCell ref="E13:G13"/>
    <mergeCell ref="H13:J13"/>
    <mergeCell ref="K13:M13"/>
    <mergeCell ref="N13:P13"/>
    <mergeCell ref="A15:O15"/>
    <mergeCell ref="B17:I17"/>
    <mergeCell ref="J17:K17"/>
    <mergeCell ref="L17:N17"/>
    <mergeCell ref="B18:I18"/>
    <mergeCell ref="J18:K18"/>
    <mergeCell ref="L18:N18"/>
    <mergeCell ref="B19:I19"/>
    <mergeCell ref="J19:K19"/>
    <mergeCell ref="L19:N19"/>
    <mergeCell ref="B20:I20"/>
    <mergeCell ref="J20:K20"/>
    <mergeCell ref="L20:N20"/>
    <mergeCell ref="B21:I21"/>
    <mergeCell ref="J21:K21"/>
    <mergeCell ref="L21:N21"/>
    <mergeCell ref="B22:I22"/>
    <mergeCell ref="J22:K22"/>
    <mergeCell ref="L22:N22"/>
    <mergeCell ref="B23:I23"/>
    <mergeCell ref="J23:K23"/>
    <mergeCell ref="L23:N23"/>
    <mergeCell ref="B24:I24"/>
    <mergeCell ref="J24:K24"/>
    <mergeCell ref="L24:N24"/>
    <mergeCell ref="B25:I25"/>
    <mergeCell ref="J25:K25"/>
    <mergeCell ref="L25:N25"/>
    <mergeCell ref="B26:I26"/>
    <mergeCell ref="J26:K26"/>
    <mergeCell ref="L26:N26"/>
    <mergeCell ref="B27:I27"/>
    <mergeCell ref="J27:K27"/>
    <mergeCell ref="L27:N27"/>
    <mergeCell ref="B28:I28"/>
    <mergeCell ref="J28:K28"/>
    <mergeCell ref="L28:N28"/>
    <mergeCell ref="A32:O32"/>
    <mergeCell ref="A34:B34"/>
    <mergeCell ref="C34:J34"/>
    <mergeCell ref="K34:M34"/>
    <mergeCell ref="N34:O34"/>
    <mergeCell ref="A35:B35"/>
    <mergeCell ref="C35:J35"/>
    <mergeCell ref="K35:M35"/>
    <mergeCell ref="N35:O35"/>
    <mergeCell ref="A36:B36"/>
    <mergeCell ref="C36:J36"/>
    <mergeCell ref="K36:M36"/>
    <mergeCell ref="N36:O36"/>
    <mergeCell ref="A37:B37"/>
    <mergeCell ref="C37:J37"/>
    <mergeCell ref="K37:M37"/>
    <mergeCell ref="N37:O37"/>
    <mergeCell ref="A38:B38"/>
    <mergeCell ref="C38:J38"/>
    <mergeCell ref="K38:M38"/>
    <mergeCell ref="N38:O38"/>
    <mergeCell ref="A39:B39"/>
    <mergeCell ref="C39:J39"/>
    <mergeCell ref="K39:M39"/>
    <mergeCell ref="N39:O39"/>
    <mergeCell ref="A40:B40"/>
    <mergeCell ref="C40:J40"/>
    <mergeCell ref="K40:M40"/>
    <mergeCell ref="N40:O40"/>
    <mergeCell ref="A42:O42"/>
    <mergeCell ref="A44:B44"/>
    <mergeCell ref="C44:J44"/>
    <mergeCell ref="K44:M44"/>
    <mergeCell ref="N44:O44"/>
    <mergeCell ref="A45:B45"/>
    <mergeCell ref="C45:J45"/>
    <mergeCell ref="K45:M45"/>
    <mergeCell ref="N45:O45"/>
    <mergeCell ref="A46:B46"/>
    <mergeCell ref="C46:J46"/>
    <mergeCell ref="K46:M46"/>
    <mergeCell ref="N46:O46"/>
    <mergeCell ref="A47:B47"/>
    <mergeCell ref="C47:J47"/>
    <mergeCell ref="K47:M47"/>
    <mergeCell ref="N47:O47"/>
    <mergeCell ref="A48:B48"/>
    <mergeCell ref="C48:J48"/>
    <mergeCell ref="K48:M48"/>
    <mergeCell ref="N48:O48"/>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AC15"/>
  <sheetViews>
    <sheetView windowProtection="false" showFormulas="false" showGridLines="true" showRowColHeaders="true" showZeros="true" rightToLeft="false" tabSelected="false" showOutlineSymbols="true" defaultGridColor="true" view="pageBreakPreview" topLeftCell="A1" colorId="64" zoomScale="90" zoomScaleNormal="90" zoomScalePageLayoutView="90" workbookViewId="0">
      <selection pane="topLeft" activeCell="A13" activeCellId="0" sqref="A13"/>
    </sheetView>
  </sheetViews>
  <sheetFormatPr defaultRowHeight="15.75"/>
  <cols>
    <col collapsed="false" hidden="false" max="1" min="1" style="366" width="8.72159090909091"/>
    <col collapsed="false" hidden="false" max="2" min="2" style="366" width="10.2215909090909"/>
    <col collapsed="false" hidden="false" max="3" min="3" style="366" width="8.42045454545455"/>
    <col collapsed="false" hidden="false" max="4" min="4" style="366" width="10.9715909090909"/>
    <col collapsed="false" hidden="false" max="5" min="5" style="366" width="20.8977272727273"/>
    <col collapsed="false" hidden="true" max="9" min="6" style="366" width="0"/>
    <col collapsed="false" hidden="false" max="10" min="10" style="366" width="10.2215909090909"/>
    <col collapsed="false" hidden="false" max="11" min="11" style="366" width="28.7159090909091"/>
    <col collapsed="false" hidden="false" max="12" min="12" style="366" width="9.77272727272727"/>
    <col collapsed="false" hidden="false" max="13" min="13" style="366" width="23"/>
    <col collapsed="false" hidden="false" max="14" min="14" style="366" width="30.6704545454545"/>
    <col collapsed="false" hidden="true" max="15" min="15" style="366" width="0"/>
    <col collapsed="false" hidden="false" max="55" min="16" style="366" width="11.7272727272727"/>
    <col collapsed="false" hidden="false" max="57" min="56" style="366" width="10.2215909090909"/>
    <col collapsed="false" hidden="false" max="80" min="58" style="366" width="11.7272727272727"/>
    <col collapsed="false" hidden="false" max="256" min="81" style="366" width="10.2215909090909"/>
    <col collapsed="false" hidden="false" max="257" min="257" style="366" width="8.72159090909091"/>
    <col collapsed="false" hidden="false" max="258" min="258" style="366" width="10.2215909090909"/>
    <col collapsed="false" hidden="false" max="259" min="259" style="366" width="8.42045454545455"/>
    <col collapsed="false" hidden="false" max="260" min="260" style="366" width="10.9715909090909"/>
    <col collapsed="false" hidden="false" max="261" min="261" style="366" width="20.8977272727273"/>
    <col collapsed="false" hidden="true" max="265" min="262" style="366" width="0"/>
    <col collapsed="false" hidden="false" max="266" min="266" style="366" width="10.2215909090909"/>
    <col collapsed="false" hidden="false" max="267" min="267" style="366" width="28.7159090909091"/>
    <col collapsed="false" hidden="false" max="268" min="268" style="366" width="9.77272727272727"/>
    <col collapsed="false" hidden="false" max="269" min="269" style="366" width="23"/>
    <col collapsed="false" hidden="false" max="270" min="270" style="366" width="30.6704545454545"/>
    <col collapsed="false" hidden="true" max="271" min="271" style="366" width="0"/>
    <col collapsed="false" hidden="false" max="311" min="272" style="366" width="11.7272727272727"/>
    <col collapsed="false" hidden="false" max="313" min="312" style="366" width="10.2215909090909"/>
    <col collapsed="false" hidden="false" max="336" min="314" style="366" width="11.7272727272727"/>
    <col collapsed="false" hidden="false" max="512" min="337" style="366" width="10.2215909090909"/>
    <col collapsed="false" hidden="false" max="513" min="513" style="366" width="8.72159090909091"/>
    <col collapsed="false" hidden="false" max="514" min="514" style="366" width="10.2215909090909"/>
    <col collapsed="false" hidden="false" max="515" min="515" style="366" width="8.42045454545455"/>
    <col collapsed="false" hidden="false" max="516" min="516" style="366" width="10.9715909090909"/>
    <col collapsed="false" hidden="false" max="517" min="517" style="366" width="20.8977272727273"/>
    <col collapsed="false" hidden="true" max="521" min="518" style="366" width="0"/>
    <col collapsed="false" hidden="false" max="522" min="522" style="366" width="10.2215909090909"/>
    <col collapsed="false" hidden="false" max="523" min="523" style="366" width="28.7159090909091"/>
    <col collapsed="false" hidden="false" max="524" min="524" style="366" width="9.77272727272727"/>
    <col collapsed="false" hidden="false" max="525" min="525" style="366" width="23"/>
    <col collapsed="false" hidden="false" max="526" min="526" style="366" width="30.6704545454545"/>
    <col collapsed="false" hidden="true" max="527" min="527" style="366" width="0"/>
    <col collapsed="false" hidden="false" max="567" min="528" style="366" width="11.7272727272727"/>
    <col collapsed="false" hidden="false" max="569" min="568" style="366" width="10.2215909090909"/>
    <col collapsed="false" hidden="false" max="592" min="570" style="366" width="11.7272727272727"/>
    <col collapsed="false" hidden="false" max="768" min="593" style="366" width="10.2215909090909"/>
    <col collapsed="false" hidden="false" max="769" min="769" style="366" width="8.72159090909091"/>
    <col collapsed="false" hidden="false" max="770" min="770" style="366" width="10.2215909090909"/>
    <col collapsed="false" hidden="false" max="771" min="771" style="366" width="8.42045454545455"/>
    <col collapsed="false" hidden="false" max="772" min="772" style="366" width="10.9715909090909"/>
    <col collapsed="false" hidden="false" max="773" min="773" style="366" width="20.8977272727273"/>
    <col collapsed="false" hidden="true" max="777" min="774" style="366" width="0"/>
    <col collapsed="false" hidden="false" max="778" min="778" style="366" width="10.2215909090909"/>
    <col collapsed="false" hidden="false" max="779" min="779" style="366" width="28.7159090909091"/>
    <col collapsed="false" hidden="false" max="780" min="780" style="366" width="9.77272727272727"/>
    <col collapsed="false" hidden="false" max="781" min="781" style="366" width="23"/>
    <col collapsed="false" hidden="false" max="782" min="782" style="366" width="30.6704545454545"/>
    <col collapsed="false" hidden="true" max="783" min="783" style="366" width="0"/>
    <col collapsed="false" hidden="false" max="823" min="784" style="366" width="11.7272727272727"/>
    <col collapsed="false" hidden="false" max="825" min="824" style="366" width="10.2215909090909"/>
    <col collapsed="false" hidden="false" max="848" min="826" style="366" width="11.7272727272727"/>
    <col collapsed="false" hidden="false" max="1025" min="849" style="366" width="10.2215909090909"/>
  </cols>
  <sheetData>
    <row r="1" customFormat="false" ht="59.25" hidden="false" customHeight="true" outlineLevel="0" collapsed="false">
      <c r="A1" s="367" t="s">
        <v>360</v>
      </c>
      <c r="B1" s="367"/>
      <c r="C1" s="367"/>
      <c r="D1" s="367"/>
      <c r="E1" s="367"/>
      <c r="F1" s="368" t="s">
        <v>457</v>
      </c>
      <c r="G1" s="368"/>
      <c r="H1" s="368"/>
      <c r="I1" s="368"/>
      <c r="J1" s="368"/>
      <c r="K1" s="368"/>
      <c r="L1" s="368"/>
      <c r="M1" s="368"/>
      <c r="N1" s="368"/>
      <c r="P1" s="369"/>
      <c r="Q1" s="369"/>
      <c r="R1" s="369"/>
      <c r="S1" s="369"/>
      <c r="T1" s="369"/>
      <c r="U1" s="369"/>
      <c r="V1" s="369"/>
      <c r="W1" s="369"/>
      <c r="X1" s="369"/>
      <c r="Y1" s="369"/>
      <c r="Z1" s="369"/>
      <c r="AA1" s="369"/>
      <c r="AB1" s="369"/>
      <c r="AC1" s="369"/>
    </row>
    <row r="2" customFormat="false" ht="16.5" hidden="false" customHeight="true" outlineLevel="0" collapsed="false">
      <c r="A2" s="370"/>
      <c r="B2" s="370"/>
      <c r="C2" s="370"/>
      <c r="D2" s="370"/>
      <c r="E2" s="371"/>
      <c r="F2" s="372"/>
      <c r="G2" s="372"/>
      <c r="H2" s="372"/>
      <c r="I2" s="372"/>
      <c r="J2" s="372"/>
      <c r="K2" s="372"/>
      <c r="L2" s="372"/>
      <c r="M2" s="372"/>
      <c r="N2" s="372"/>
      <c r="P2" s="369"/>
      <c r="Q2" s="369"/>
      <c r="R2" s="369"/>
      <c r="S2" s="369"/>
      <c r="T2" s="369"/>
      <c r="U2" s="369"/>
      <c r="V2" s="369"/>
      <c r="W2" s="369"/>
      <c r="X2" s="369"/>
      <c r="Y2" s="369"/>
      <c r="Z2" s="369"/>
      <c r="AA2" s="369"/>
      <c r="AB2" s="369"/>
      <c r="AC2" s="369"/>
    </row>
    <row r="3" customFormat="false" ht="15.75" hidden="false" customHeight="false" outlineLevel="0" collapsed="false">
      <c r="A3" s="378" t="s">
        <v>458</v>
      </c>
      <c r="B3" s="378"/>
      <c r="C3" s="378"/>
      <c r="D3" s="378"/>
      <c r="E3" s="378"/>
      <c r="F3" s="378"/>
      <c r="G3" s="378"/>
      <c r="H3" s="378"/>
      <c r="I3" s="378"/>
      <c r="J3" s="378"/>
      <c r="K3" s="378"/>
      <c r="L3" s="378"/>
      <c r="M3" s="378"/>
      <c r="N3" s="378"/>
      <c r="P3" s="377"/>
      <c r="Q3" s="377"/>
      <c r="R3" s="377"/>
      <c r="S3" s="377"/>
      <c r="T3" s="377"/>
      <c r="U3" s="377"/>
      <c r="V3" s="377"/>
      <c r="W3" s="377"/>
      <c r="X3" s="377"/>
      <c r="Y3" s="377"/>
      <c r="Z3" s="377"/>
      <c r="AA3" s="377"/>
      <c r="AB3" s="377"/>
      <c r="AC3" s="377"/>
    </row>
    <row r="4" customFormat="false" ht="15.75" hidden="false" customHeight="false" outlineLevel="0" collapsed="false">
      <c r="A4" s="379"/>
      <c r="B4" s="379"/>
      <c r="C4" s="379"/>
      <c r="D4" s="379"/>
      <c r="E4" s="379"/>
      <c r="F4" s="379"/>
      <c r="G4" s="379"/>
      <c r="H4" s="379"/>
      <c r="I4" s="379"/>
      <c r="J4" s="379"/>
      <c r="K4" s="379"/>
      <c r="L4" s="379"/>
      <c r="M4" s="379"/>
      <c r="N4" s="379"/>
      <c r="P4" s="377"/>
      <c r="Q4" s="377"/>
      <c r="R4" s="377"/>
      <c r="S4" s="377"/>
      <c r="T4" s="377"/>
      <c r="U4" s="377"/>
      <c r="V4" s="377"/>
      <c r="W4" s="377"/>
      <c r="X4" s="377"/>
      <c r="Y4" s="377"/>
      <c r="Z4" s="377"/>
      <c r="AA4" s="377"/>
      <c r="AB4" s="377"/>
      <c r="AC4" s="377"/>
    </row>
    <row r="5" customFormat="false" ht="16.5" hidden="false" customHeight="false" outlineLevel="0" collapsed="false">
      <c r="A5" s="373" t="s">
        <v>363</v>
      </c>
      <c r="B5" s="373"/>
      <c r="C5" s="373"/>
      <c r="D5" s="374" t="s">
        <v>459</v>
      </c>
      <c r="E5" s="375"/>
      <c r="F5" s="367"/>
      <c r="G5" s="367"/>
      <c r="H5" s="367"/>
      <c r="I5" s="367"/>
      <c r="J5" s="367"/>
      <c r="K5" s="367"/>
      <c r="L5" s="367"/>
      <c r="M5" s="367"/>
      <c r="N5" s="367"/>
      <c r="P5" s="377"/>
      <c r="Q5" s="377"/>
      <c r="R5" s="377"/>
      <c r="S5" s="377"/>
      <c r="T5" s="377"/>
      <c r="U5" s="377"/>
      <c r="V5" s="377"/>
      <c r="W5" s="377"/>
      <c r="X5" s="377"/>
      <c r="Y5" s="377"/>
      <c r="Z5" s="377"/>
      <c r="AA5" s="377"/>
      <c r="AB5" s="377"/>
      <c r="AC5" s="377"/>
    </row>
    <row r="6" customFormat="false" ht="15.75" hidden="false" customHeight="false" outlineLevel="0" collapsed="false">
      <c r="P6" s="377"/>
      <c r="Q6" s="377"/>
      <c r="R6" s="377"/>
      <c r="S6" s="377"/>
      <c r="T6" s="377"/>
      <c r="U6" s="377"/>
      <c r="V6" s="377"/>
      <c r="W6" s="377"/>
      <c r="X6" s="377"/>
      <c r="Y6" s="377"/>
      <c r="Z6" s="377"/>
      <c r="AA6" s="377"/>
      <c r="AB6" s="377"/>
      <c r="AC6" s="377"/>
    </row>
    <row r="7" customFormat="false" ht="63.75" hidden="false" customHeight="true" outlineLevel="0" collapsed="false">
      <c r="A7" s="394" t="s">
        <v>366</v>
      </c>
      <c r="B7" s="395" t="s">
        <v>385</v>
      </c>
      <c r="C7" s="395"/>
      <c r="D7" s="395"/>
      <c r="E7" s="395"/>
      <c r="F7" s="396" t="s">
        <v>460</v>
      </c>
      <c r="G7" s="396"/>
      <c r="H7" s="396" t="s">
        <v>461</v>
      </c>
      <c r="I7" s="396"/>
      <c r="J7" s="396" t="s">
        <v>462</v>
      </c>
      <c r="K7" s="396"/>
      <c r="L7" s="396" t="s">
        <v>463</v>
      </c>
      <c r="M7" s="396"/>
      <c r="N7" s="396" t="s">
        <v>464</v>
      </c>
      <c r="O7" s="396"/>
      <c r="P7" s="377"/>
      <c r="Q7" s="377"/>
      <c r="R7" s="377"/>
      <c r="S7" s="377"/>
      <c r="T7" s="377"/>
      <c r="U7" s="377"/>
      <c r="V7" s="377"/>
      <c r="W7" s="377"/>
      <c r="X7" s="377"/>
      <c r="Y7" s="377"/>
      <c r="Z7" s="377"/>
      <c r="AA7" s="377"/>
      <c r="AB7" s="377"/>
      <c r="AC7" s="377"/>
    </row>
    <row r="8" customFormat="false" ht="14.25" hidden="false" customHeight="true" outlineLevel="0" collapsed="false">
      <c r="A8" s="394" t="n">
        <v>1</v>
      </c>
      <c r="B8" s="395" t="n">
        <v>2</v>
      </c>
      <c r="C8" s="395"/>
      <c r="D8" s="395"/>
      <c r="E8" s="395"/>
      <c r="F8" s="396" t="n">
        <v>3</v>
      </c>
      <c r="G8" s="396"/>
      <c r="H8" s="396" t="n">
        <v>4</v>
      </c>
      <c r="I8" s="396"/>
      <c r="J8" s="396" t="n">
        <v>5</v>
      </c>
      <c r="K8" s="396"/>
      <c r="L8" s="396" t="n">
        <v>6</v>
      </c>
      <c r="M8" s="396"/>
      <c r="N8" s="396" t="n">
        <v>7</v>
      </c>
      <c r="O8" s="396"/>
      <c r="P8" s="377"/>
      <c r="Q8" s="377"/>
      <c r="R8" s="377"/>
      <c r="S8" s="377"/>
      <c r="T8" s="377"/>
      <c r="U8" s="377"/>
      <c r="V8" s="377"/>
      <c r="W8" s="377"/>
      <c r="X8" s="377"/>
      <c r="Y8" s="377"/>
      <c r="Z8" s="377"/>
      <c r="AA8" s="377"/>
      <c r="AB8" s="377"/>
      <c r="AC8" s="377"/>
    </row>
    <row r="9" customFormat="false" ht="15.75" hidden="false" customHeight="false" outlineLevel="0" collapsed="false">
      <c r="A9" s="383" t="n">
        <v>1</v>
      </c>
      <c r="B9" s="383" t="s">
        <v>465</v>
      </c>
      <c r="C9" s="383"/>
      <c r="D9" s="383"/>
      <c r="E9" s="383"/>
      <c r="F9" s="381"/>
      <c r="G9" s="381"/>
      <c r="H9" s="381"/>
      <c r="I9" s="381"/>
      <c r="J9" s="384" t="n">
        <v>1300</v>
      </c>
      <c r="K9" s="384"/>
      <c r="L9" s="384" t="n">
        <f aca="false">H9*J9/100</f>
        <v>0</v>
      </c>
      <c r="M9" s="384"/>
      <c r="N9" s="384" t="n">
        <f aca="false">J9*L9/100</f>
        <v>0</v>
      </c>
      <c r="O9" s="384"/>
      <c r="P9" s="377"/>
      <c r="Q9" s="377"/>
      <c r="R9" s="377"/>
      <c r="S9" s="377"/>
      <c r="T9" s="377"/>
      <c r="U9" s="377"/>
      <c r="V9" s="377"/>
      <c r="W9" s="377"/>
      <c r="X9" s="377"/>
      <c r="Y9" s="377"/>
      <c r="Z9" s="377"/>
      <c r="AA9" s="377"/>
      <c r="AB9" s="377"/>
      <c r="AC9" s="377"/>
    </row>
    <row r="10" customFormat="false" ht="15.75" hidden="false" customHeight="false" outlineLevel="0" collapsed="false">
      <c r="A10" s="383" t="n">
        <v>2</v>
      </c>
      <c r="B10" s="383" t="s">
        <v>466</v>
      </c>
      <c r="C10" s="383"/>
      <c r="D10" s="383"/>
      <c r="E10" s="383"/>
      <c r="F10" s="381"/>
      <c r="G10" s="381"/>
      <c r="H10" s="381"/>
      <c r="I10" s="381"/>
      <c r="J10" s="384" t="n">
        <v>2400</v>
      </c>
      <c r="K10" s="384"/>
      <c r="L10" s="384" t="n">
        <f aca="false">H10*J10/100</f>
        <v>0</v>
      </c>
      <c r="M10" s="384"/>
      <c r="N10" s="384" t="n">
        <f aca="false">J10*L10/100</f>
        <v>0</v>
      </c>
      <c r="O10" s="384"/>
      <c r="P10" s="377"/>
      <c r="Q10" s="377"/>
      <c r="R10" s="377"/>
      <c r="S10" s="377"/>
      <c r="T10" s="377"/>
      <c r="U10" s="377"/>
      <c r="V10" s="377"/>
      <c r="W10" s="377"/>
      <c r="X10" s="377"/>
      <c r="Y10" s="377"/>
      <c r="Z10" s="377"/>
      <c r="AA10" s="377"/>
      <c r="AB10" s="377"/>
      <c r="AC10" s="377"/>
    </row>
    <row r="11" customFormat="false" ht="51.75" hidden="false" customHeight="true" outlineLevel="0" collapsed="false">
      <c r="A11" s="383" t="n">
        <v>3</v>
      </c>
      <c r="B11" s="393" t="s">
        <v>467</v>
      </c>
      <c r="C11" s="393"/>
      <c r="D11" s="393"/>
      <c r="E11" s="393"/>
      <c r="F11" s="381"/>
      <c r="G11" s="381"/>
      <c r="H11" s="381"/>
      <c r="I11" s="381"/>
      <c r="J11" s="384" t="n">
        <v>100</v>
      </c>
      <c r="K11" s="384"/>
      <c r="L11" s="384" t="n">
        <f aca="false">H11*J11/100</f>
        <v>0</v>
      </c>
      <c r="M11" s="384"/>
      <c r="N11" s="384" t="n">
        <f aca="false">J11*L11/100</f>
        <v>0</v>
      </c>
      <c r="O11" s="384"/>
      <c r="P11" s="377"/>
      <c r="Q11" s="377"/>
      <c r="R11" s="377"/>
      <c r="S11" s="377"/>
      <c r="T11" s="377"/>
      <c r="U11" s="377"/>
      <c r="V11" s="377"/>
      <c r="W11" s="377"/>
      <c r="X11" s="377"/>
      <c r="Y11" s="377"/>
      <c r="Z11" s="377"/>
      <c r="AA11" s="377"/>
      <c r="AB11" s="377"/>
      <c r="AC11" s="377"/>
    </row>
    <row r="12" customFormat="false" ht="30.75" hidden="false" customHeight="true" outlineLevel="0" collapsed="false">
      <c r="A12" s="383" t="n">
        <v>4</v>
      </c>
      <c r="B12" s="393" t="s">
        <v>468</v>
      </c>
      <c r="C12" s="393"/>
      <c r="D12" s="393"/>
      <c r="E12" s="393"/>
      <c r="F12" s="381"/>
      <c r="G12" s="381"/>
      <c r="H12" s="381"/>
      <c r="I12" s="381"/>
      <c r="J12" s="384" t="n">
        <v>20000</v>
      </c>
      <c r="K12" s="384"/>
      <c r="L12" s="384" t="n">
        <f aca="false">H12*J12/100</f>
        <v>0</v>
      </c>
      <c r="M12" s="384"/>
      <c r="N12" s="384" t="n">
        <f aca="false">J12*L12/100</f>
        <v>0</v>
      </c>
      <c r="O12" s="384"/>
      <c r="P12" s="377"/>
      <c r="Q12" s="377"/>
      <c r="R12" s="377"/>
      <c r="S12" s="377"/>
      <c r="T12" s="377"/>
      <c r="U12" s="377"/>
      <c r="V12" s="377"/>
      <c r="W12" s="377"/>
      <c r="X12" s="377"/>
      <c r="Y12" s="377"/>
      <c r="Z12" s="377"/>
      <c r="AA12" s="377"/>
      <c r="AB12" s="377"/>
      <c r="AC12" s="377"/>
    </row>
    <row r="13" customFormat="false" ht="21" hidden="true" customHeight="true" outlineLevel="0" collapsed="false">
      <c r="A13" s="383" t="n">
        <v>5</v>
      </c>
      <c r="B13" s="393" t="s">
        <v>469</v>
      </c>
      <c r="C13" s="393"/>
      <c r="D13" s="393"/>
      <c r="E13" s="393"/>
      <c r="F13" s="397"/>
      <c r="G13" s="398"/>
      <c r="H13" s="397"/>
      <c r="I13" s="398"/>
      <c r="J13" s="384"/>
      <c r="K13" s="384"/>
      <c r="L13" s="384" t="n">
        <v>0</v>
      </c>
      <c r="M13" s="384"/>
      <c r="N13" s="399" t="n">
        <v>0</v>
      </c>
      <c r="O13" s="400"/>
      <c r="P13" s="377"/>
      <c r="Q13" s="377"/>
      <c r="R13" s="377"/>
      <c r="S13" s="377"/>
      <c r="T13" s="377"/>
      <c r="U13" s="377"/>
      <c r="V13" s="377"/>
      <c r="W13" s="377"/>
      <c r="X13" s="377"/>
      <c r="Y13" s="377"/>
      <c r="Z13" s="377"/>
      <c r="AA13" s="377"/>
      <c r="AB13" s="377"/>
      <c r="AC13" s="377"/>
    </row>
    <row r="14" customFormat="false" ht="15.75" hidden="true" customHeight="false" outlineLevel="0" collapsed="false">
      <c r="A14" s="383"/>
      <c r="B14" s="381"/>
      <c r="C14" s="381"/>
      <c r="D14" s="381"/>
      <c r="E14" s="381"/>
      <c r="F14" s="381"/>
      <c r="G14" s="381"/>
      <c r="H14" s="381"/>
      <c r="I14" s="381"/>
      <c r="J14" s="384"/>
      <c r="K14" s="384"/>
      <c r="L14" s="384"/>
      <c r="M14" s="384"/>
      <c r="N14" s="384"/>
      <c r="O14" s="384"/>
      <c r="P14" s="377"/>
      <c r="Q14" s="377"/>
      <c r="R14" s="377"/>
      <c r="S14" s="377"/>
      <c r="T14" s="377"/>
      <c r="U14" s="377"/>
      <c r="V14" s="377"/>
      <c r="W14" s="377"/>
      <c r="X14" s="377"/>
      <c r="Y14" s="377"/>
      <c r="Z14" s="377"/>
      <c r="AA14" s="377"/>
      <c r="AB14" s="377"/>
      <c r="AC14" s="377"/>
    </row>
    <row r="15" s="389" customFormat="true" ht="15.75" hidden="false" customHeight="false" outlineLevel="0" collapsed="false">
      <c r="A15" s="401"/>
      <c r="B15" s="386" t="s">
        <v>381</v>
      </c>
      <c r="C15" s="386"/>
      <c r="D15" s="386"/>
      <c r="E15" s="386"/>
      <c r="F15" s="387"/>
      <c r="G15" s="387"/>
      <c r="H15" s="387"/>
      <c r="I15" s="387"/>
      <c r="J15" s="388" t="n">
        <f aca="false">SUM(J9:K14)</f>
        <v>23800</v>
      </c>
      <c r="K15" s="388"/>
      <c r="L15" s="388" t="n">
        <f aca="false">SUM(L9:M14)</f>
        <v>0</v>
      </c>
      <c r="M15" s="388"/>
      <c r="N15" s="388" t="n">
        <f aca="false">SUM(N9:O14)</f>
        <v>0</v>
      </c>
      <c r="O15" s="388"/>
      <c r="P15" s="402"/>
      <c r="Q15" s="402"/>
      <c r="R15" s="402"/>
      <c r="S15" s="402"/>
      <c r="T15" s="402"/>
      <c r="U15" s="402"/>
      <c r="V15" s="402"/>
      <c r="W15" s="402"/>
      <c r="X15" s="402"/>
      <c r="Y15" s="402"/>
      <c r="Z15" s="402"/>
      <c r="AA15" s="402"/>
      <c r="AB15" s="402"/>
      <c r="AC15" s="402"/>
    </row>
  </sheetData>
  <mergeCells count="56">
    <mergeCell ref="A1:E1"/>
    <mergeCell ref="F1:N1"/>
    <mergeCell ref="A3:N3"/>
    <mergeCell ref="A5:C5"/>
    <mergeCell ref="F5:N5"/>
    <mergeCell ref="B7:E7"/>
    <mergeCell ref="F7:G7"/>
    <mergeCell ref="H7:I7"/>
    <mergeCell ref="J7:K7"/>
    <mergeCell ref="L7:M7"/>
    <mergeCell ref="N7:O7"/>
    <mergeCell ref="B8:E8"/>
    <mergeCell ref="F8:G8"/>
    <mergeCell ref="H8:I8"/>
    <mergeCell ref="J8:K8"/>
    <mergeCell ref="L8:M8"/>
    <mergeCell ref="N8:O8"/>
    <mergeCell ref="B9:E9"/>
    <mergeCell ref="F9:G9"/>
    <mergeCell ref="H9:I9"/>
    <mergeCell ref="J9:K9"/>
    <mergeCell ref="L9:M9"/>
    <mergeCell ref="N9:O9"/>
    <mergeCell ref="B10:E10"/>
    <mergeCell ref="F10:G10"/>
    <mergeCell ref="H10:I10"/>
    <mergeCell ref="J10:K10"/>
    <mergeCell ref="L10:M10"/>
    <mergeCell ref="N10:O10"/>
    <mergeCell ref="B11:E11"/>
    <mergeCell ref="F11:G11"/>
    <mergeCell ref="H11:I11"/>
    <mergeCell ref="J11:K11"/>
    <mergeCell ref="L11:M11"/>
    <mergeCell ref="N11:O11"/>
    <mergeCell ref="B12:E12"/>
    <mergeCell ref="F12:G12"/>
    <mergeCell ref="H12:I12"/>
    <mergeCell ref="J12:K12"/>
    <mergeCell ref="L12:M12"/>
    <mergeCell ref="N12:O12"/>
    <mergeCell ref="B13:E13"/>
    <mergeCell ref="J13:K13"/>
    <mergeCell ref="L13:M13"/>
    <mergeCell ref="B14:E14"/>
    <mergeCell ref="F14:G14"/>
    <mergeCell ref="H14:I14"/>
    <mergeCell ref="J14:K14"/>
    <mergeCell ref="L14:M14"/>
    <mergeCell ref="N14:O14"/>
    <mergeCell ref="B15:E15"/>
    <mergeCell ref="F15:G15"/>
    <mergeCell ref="H15:I15"/>
    <mergeCell ref="J15:K15"/>
    <mergeCell ref="L15:M15"/>
    <mergeCell ref="N15:O15"/>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IV94"/>
  <sheetViews>
    <sheetView windowProtection="false" showFormulas="false" showGridLines="true" showRowColHeaders="true" showZeros="true" rightToLeft="false" tabSelected="false" showOutlineSymbols="true" defaultGridColor="true" view="pageBreakPreview" topLeftCell="A44" colorId="64" zoomScale="80" zoomScaleNormal="80" zoomScalePageLayoutView="80" workbookViewId="0">
      <selection pane="topLeft" activeCell="J81" activeCellId="0" sqref="J81"/>
    </sheetView>
  </sheetViews>
  <sheetFormatPr defaultRowHeight="12.75"/>
  <cols>
    <col collapsed="false" hidden="false" max="7" min="1" style="0" width="9.47159090909091"/>
    <col collapsed="false" hidden="false" max="8" min="8" style="0" width="13.9829545454545"/>
    <col collapsed="false" hidden="false" max="10" min="9" style="0" width="9.47159090909091"/>
    <col collapsed="false" hidden="false" max="11" min="11" style="0" width="18.0397727272727"/>
    <col collapsed="false" hidden="false" max="12" min="12" style="0" width="9.47159090909091"/>
    <col collapsed="false" hidden="false" max="13" min="13" style="0" width="11.7272727272727"/>
    <col collapsed="false" hidden="false" max="15" min="14" style="0" width="9.47159090909091"/>
    <col collapsed="false" hidden="false" max="16" min="16" style="0" width="12.1761363636364"/>
    <col collapsed="false" hidden="false" max="263" min="17" style="0" width="9.47159090909091"/>
    <col collapsed="false" hidden="false" max="264" min="264" style="0" width="13.9829545454545"/>
    <col collapsed="false" hidden="false" max="266" min="265" style="0" width="9.47159090909091"/>
    <col collapsed="false" hidden="false" max="267" min="267" style="0" width="18.0397727272727"/>
    <col collapsed="false" hidden="false" max="268" min="268" style="0" width="9.47159090909091"/>
    <col collapsed="false" hidden="false" max="269" min="269" style="0" width="11.7272727272727"/>
    <col collapsed="false" hidden="false" max="271" min="270" style="0" width="9.47159090909091"/>
    <col collapsed="false" hidden="false" max="272" min="272" style="0" width="12.1761363636364"/>
    <col collapsed="false" hidden="false" max="519" min="273" style="0" width="9.47159090909091"/>
    <col collapsed="false" hidden="false" max="520" min="520" style="0" width="13.9829545454545"/>
    <col collapsed="false" hidden="false" max="522" min="521" style="0" width="9.47159090909091"/>
    <col collapsed="false" hidden="false" max="523" min="523" style="0" width="18.0397727272727"/>
    <col collapsed="false" hidden="false" max="524" min="524" style="0" width="9.47159090909091"/>
    <col collapsed="false" hidden="false" max="525" min="525" style="0" width="11.7272727272727"/>
    <col collapsed="false" hidden="false" max="527" min="526" style="0" width="9.47159090909091"/>
    <col collapsed="false" hidden="false" max="528" min="528" style="0" width="12.1761363636364"/>
    <col collapsed="false" hidden="false" max="775" min="529" style="0" width="9.47159090909091"/>
    <col collapsed="false" hidden="false" max="776" min="776" style="0" width="13.9829545454545"/>
    <col collapsed="false" hidden="false" max="778" min="777" style="0" width="9.47159090909091"/>
    <col collapsed="false" hidden="false" max="779" min="779" style="0" width="18.0397727272727"/>
    <col collapsed="false" hidden="false" max="780" min="780" style="0" width="9.47159090909091"/>
    <col collapsed="false" hidden="false" max="781" min="781" style="0" width="11.7272727272727"/>
    <col collapsed="false" hidden="false" max="783" min="782" style="0" width="9.47159090909091"/>
    <col collapsed="false" hidden="false" max="784" min="784" style="0" width="12.1761363636364"/>
    <col collapsed="false" hidden="false" max="1025" min="785" style="0" width="9.47159090909091"/>
  </cols>
  <sheetData>
    <row r="1" customFormat="false" ht="15.75" hidden="false" customHeight="false" outlineLevel="0" collapsed="false">
      <c r="A1" s="364" t="s">
        <v>470</v>
      </c>
      <c r="B1" s="364"/>
      <c r="C1" s="364"/>
      <c r="D1" s="364"/>
      <c r="E1" s="364"/>
      <c r="F1" s="364"/>
      <c r="G1" s="364"/>
      <c r="H1" s="364"/>
      <c r="I1" s="364"/>
      <c r="J1" s="364"/>
      <c r="K1" s="364"/>
      <c r="L1" s="364"/>
      <c r="M1" s="364"/>
      <c r="N1" s="364"/>
      <c r="O1" s="366"/>
      <c r="P1" s="366"/>
      <c r="Q1" s="366"/>
      <c r="R1" s="366"/>
      <c r="S1" s="366"/>
      <c r="T1" s="366"/>
      <c r="U1" s="366"/>
      <c r="V1" s="366"/>
      <c r="W1" s="366"/>
      <c r="X1" s="366"/>
      <c r="Y1" s="366"/>
      <c r="Z1" s="366"/>
      <c r="AA1" s="366"/>
      <c r="AB1" s="366"/>
      <c r="AC1" s="366"/>
    </row>
    <row r="3" customFormat="false" ht="16.5" hidden="false" customHeight="true" outlineLevel="0" collapsed="false">
      <c r="A3" s="373" t="s">
        <v>363</v>
      </c>
      <c r="B3" s="373"/>
      <c r="C3" s="373"/>
      <c r="D3" s="374" t="s">
        <v>471</v>
      </c>
      <c r="E3" s="375"/>
      <c r="F3" s="372"/>
      <c r="G3" s="372"/>
      <c r="H3" s="372"/>
      <c r="I3" s="372"/>
      <c r="J3" s="372"/>
      <c r="K3" s="372"/>
      <c r="L3" s="372"/>
      <c r="M3" s="372"/>
      <c r="N3" s="372"/>
      <c r="O3" s="366"/>
      <c r="P3" s="369"/>
      <c r="Q3" s="369"/>
      <c r="R3" s="369"/>
      <c r="S3" s="369"/>
      <c r="T3" s="369"/>
      <c r="U3" s="369"/>
      <c r="V3" s="369"/>
      <c r="W3" s="369"/>
      <c r="X3" s="369"/>
      <c r="Y3" s="369"/>
      <c r="Z3" s="369"/>
      <c r="AA3" s="369"/>
      <c r="AB3" s="369"/>
      <c r="AC3" s="369"/>
    </row>
    <row r="5" customFormat="false" ht="15.75" hidden="false" customHeight="false" outlineLevel="0" collapsed="false">
      <c r="A5" s="364" t="s">
        <v>472</v>
      </c>
      <c r="B5" s="364"/>
      <c r="C5" s="364"/>
      <c r="D5" s="364"/>
      <c r="E5" s="364"/>
      <c r="F5" s="364"/>
      <c r="G5" s="364"/>
      <c r="H5" s="364"/>
      <c r="I5" s="364"/>
      <c r="J5" s="364"/>
      <c r="K5" s="364"/>
      <c r="L5" s="364"/>
      <c r="M5" s="364"/>
      <c r="N5" s="364"/>
      <c r="O5" s="366"/>
      <c r="P5" s="366"/>
      <c r="Q5" s="366"/>
      <c r="R5" s="366"/>
      <c r="S5" s="366"/>
      <c r="T5" s="366"/>
      <c r="U5" s="366"/>
      <c r="V5" s="366"/>
      <c r="W5" s="366"/>
      <c r="X5" s="366"/>
      <c r="Y5" s="366"/>
      <c r="Z5" s="366"/>
      <c r="AA5" s="366"/>
      <c r="AB5" s="366"/>
      <c r="AC5" s="366"/>
    </row>
    <row r="7" customFormat="false" ht="66.75" hidden="false" customHeight="true" outlineLevel="0" collapsed="false">
      <c r="A7" s="403" t="s">
        <v>366</v>
      </c>
      <c r="B7" s="404" t="s">
        <v>43</v>
      </c>
      <c r="C7" s="404"/>
      <c r="D7" s="404"/>
      <c r="E7" s="404"/>
      <c r="F7" s="405" t="s">
        <v>473</v>
      </c>
      <c r="G7" s="405"/>
      <c r="H7" s="405" t="s">
        <v>474</v>
      </c>
      <c r="I7" s="405" t="s">
        <v>475</v>
      </c>
      <c r="J7" s="405"/>
      <c r="K7" s="405" t="s">
        <v>476</v>
      </c>
      <c r="L7" s="405"/>
      <c r="M7" s="405" t="s">
        <v>477</v>
      </c>
      <c r="N7" s="405"/>
      <c r="O7" s="406"/>
      <c r="P7" s="406"/>
      <c r="Q7" s="406"/>
      <c r="R7" s="406"/>
      <c r="S7" s="406"/>
      <c r="T7" s="406"/>
      <c r="U7" s="406"/>
      <c r="V7" s="406"/>
      <c r="W7" s="406"/>
      <c r="X7" s="406"/>
      <c r="Y7" s="406"/>
      <c r="Z7" s="406"/>
      <c r="AA7" s="406"/>
      <c r="AB7" s="406"/>
      <c r="AC7" s="406"/>
    </row>
    <row r="8" s="411" customFormat="true" ht="15.75" hidden="false" customHeight="false" outlineLevel="0" collapsed="false">
      <c r="A8" s="407"/>
      <c r="B8" s="408" t="s">
        <v>478</v>
      </c>
      <c r="C8" s="408"/>
      <c r="D8" s="408"/>
      <c r="E8" s="408"/>
      <c r="F8" s="409" t="s">
        <v>58</v>
      </c>
      <c r="G8" s="409"/>
      <c r="H8" s="410" t="s">
        <v>58</v>
      </c>
      <c r="I8" s="410" t="n">
        <f aca="false">I10+I11+I13</f>
        <v>42400</v>
      </c>
      <c r="J8" s="410"/>
      <c r="K8" s="409" t="n">
        <f aca="false">K10+K11+K13</f>
        <v>25500</v>
      </c>
      <c r="L8" s="409"/>
      <c r="M8" s="409" t="n">
        <f aca="false">M10+M11+M13</f>
        <v>3700</v>
      </c>
      <c r="N8" s="409"/>
    </row>
    <row r="9" customFormat="false" ht="15.75" hidden="false" customHeight="false" outlineLevel="0" collapsed="false">
      <c r="A9" s="412"/>
      <c r="B9" s="1" t="s">
        <v>68</v>
      </c>
      <c r="C9" s="1"/>
      <c r="D9" s="1"/>
      <c r="E9" s="1"/>
      <c r="F9" s="413"/>
      <c r="G9" s="413"/>
      <c r="H9" s="414"/>
      <c r="I9" s="413"/>
      <c r="J9" s="413"/>
      <c r="K9" s="413"/>
      <c r="L9" s="413"/>
      <c r="M9" s="413"/>
      <c r="N9" s="413"/>
      <c r="O9" s="406"/>
      <c r="P9" s="406"/>
      <c r="Q9" s="406"/>
      <c r="R9" s="406"/>
      <c r="S9" s="406"/>
      <c r="T9" s="406"/>
      <c r="U9" s="406"/>
      <c r="V9" s="406"/>
      <c r="W9" s="406"/>
      <c r="X9" s="406"/>
      <c r="Y9" s="406"/>
      <c r="Z9" s="406"/>
      <c r="AA9" s="406"/>
      <c r="AB9" s="406"/>
      <c r="AC9" s="406"/>
    </row>
    <row r="10" customFormat="false" ht="15.75" hidden="true" customHeight="false" outlineLevel="0" collapsed="false">
      <c r="A10" s="412" t="s">
        <v>392</v>
      </c>
      <c r="B10" s="1" t="s">
        <v>479</v>
      </c>
      <c r="C10" s="1"/>
      <c r="D10" s="1"/>
      <c r="E10" s="1"/>
      <c r="F10" s="413" t="n">
        <v>199</v>
      </c>
      <c r="G10" s="413"/>
      <c r="H10" s="414" t="n">
        <f aca="false">I10/F10</f>
        <v>0</v>
      </c>
      <c r="I10" s="413" t="n">
        <v>0</v>
      </c>
      <c r="J10" s="413"/>
      <c r="K10" s="413"/>
      <c r="L10" s="413"/>
      <c r="M10" s="413"/>
      <c r="N10" s="413"/>
      <c r="O10" s="406"/>
      <c r="P10" s="406"/>
      <c r="Q10" s="406"/>
      <c r="R10" s="406"/>
      <c r="S10" s="406"/>
      <c r="T10" s="406"/>
      <c r="U10" s="406"/>
      <c r="V10" s="406"/>
      <c r="W10" s="406"/>
      <c r="X10" s="406"/>
      <c r="Y10" s="406"/>
      <c r="Z10" s="406"/>
      <c r="AA10" s="406"/>
      <c r="AB10" s="406"/>
      <c r="AC10" s="406"/>
    </row>
    <row r="11" customFormat="false" ht="15.75" hidden="false" customHeight="false" outlineLevel="0" collapsed="false">
      <c r="A11" s="412" t="n">
        <v>1</v>
      </c>
      <c r="B11" s="1" t="s">
        <v>480</v>
      </c>
      <c r="C11" s="1"/>
      <c r="D11" s="1"/>
      <c r="E11" s="1"/>
      <c r="F11" s="415" t="n">
        <v>55</v>
      </c>
      <c r="G11" s="415"/>
      <c r="H11" s="416" t="n">
        <f aca="false">I11/F11</f>
        <v>374.545454545455</v>
      </c>
      <c r="I11" s="414" t="n">
        <v>20600</v>
      </c>
      <c r="J11" s="414"/>
      <c r="K11" s="413" t="n">
        <v>25500</v>
      </c>
      <c r="L11" s="413"/>
      <c r="M11" s="413" t="n">
        <v>3700</v>
      </c>
      <c r="N11" s="413"/>
      <c r="O11" s="417"/>
      <c r="P11" s="417"/>
      <c r="Q11" s="406"/>
      <c r="R11" s="406"/>
      <c r="S11" s="406"/>
      <c r="T11" s="406"/>
      <c r="U11" s="406"/>
      <c r="V11" s="406"/>
      <c r="W11" s="406"/>
      <c r="X11" s="406"/>
      <c r="Y11" s="406"/>
      <c r="Z11" s="406"/>
      <c r="AA11" s="406"/>
      <c r="AB11" s="406"/>
      <c r="AC11" s="406"/>
    </row>
    <row r="12" customFormat="false" ht="15.75" hidden="true" customHeight="true" outlineLevel="0" collapsed="false">
      <c r="A12" s="412"/>
      <c r="B12" s="1" t="s">
        <v>481</v>
      </c>
      <c r="C12" s="1"/>
      <c r="D12" s="1"/>
      <c r="E12" s="1"/>
      <c r="F12" s="413"/>
      <c r="G12" s="413"/>
      <c r="H12" s="414" t="e">
        <f aca="false">I12/F12</f>
        <v>#DIV/0!</v>
      </c>
      <c r="I12" s="413"/>
      <c r="J12" s="413"/>
      <c r="K12" s="413"/>
      <c r="L12" s="413"/>
      <c r="M12" s="413"/>
      <c r="N12" s="413"/>
      <c r="O12" s="406"/>
      <c r="P12" s="406"/>
      <c r="Q12" s="406"/>
      <c r="R12" s="406"/>
      <c r="S12" s="406"/>
      <c r="T12" s="406"/>
      <c r="U12" s="406"/>
      <c r="V12" s="406"/>
      <c r="W12" s="406"/>
      <c r="X12" s="406"/>
      <c r="Y12" s="406"/>
      <c r="Z12" s="406"/>
      <c r="AA12" s="406"/>
      <c r="AB12" s="406"/>
      <c r="AC12" s="406"/>
    </row>
    <row r="13" customFormat="false" ht="15.75" hidden="false" customHeight="false" outlineLevel="0" collapsed="false">
      <c r="A13" s="412" t="n">
        <v>2</v>
      </c>
      <c r="B13" s="1" t="s">
        <v>482</v>
      </c>
      <c r="C13" s="1"/>
      <c r="D13" s="1"/>
      <c r="E13" s="1"/>
      <c r="F13" s="415" t="n">
        <f aca="false">I13/H13</f>
        <v>39.8705122812151</v>
      </c>
      <c r="G13" s="415"/>
      <c r="H13" s="416" t="n">
        <v>546.77</v>
      </c>
      <c r="I13" s="413" t="n">
        <v>21800</v>
      </c>
      <c r="J13" s="413"/>
      <c r="K13" s="413" t="n">
        <v>0</v>
      </c>
      <c r="L13" s="413"/>
      <c r="M13" s="413"/>
      <c r="N13" s="413"/>
      <c r="O13" s="406"/>
      <c r="P13" s="406"/>
      <c r="Q13" s="406"/>
      <c r="R13" s="406"/>
      <c r="S13" s="406"/>
      <c r="T13" s="406"/>
      <c r="U13" s="406"/>
      <c r="V13" s="406"/>
      <c r="W13" s="406"/>
      <c r="X13" s="406"/>
      <c r="Y13" s="406"/>
      <c r="Z13" s="406"/>
      <c r="AA13" s="406"/>
      <c r="AB13" s="406"/>
      <c r="AC13" s="406"/>
    </row>
    <row r="14" s="411" customFormat="true" ht="15.75" hidden="false" customHeight="false" outlineLevel="0" collapsed="false">
      <c r="A14" s="407"/>
      <c r="B14" s="408" t="s">
        <v>483</v>
      </c>
      <c r="C14" s="408"/>
      <c r="D14" s="408"/>
      <c r="E14" s="408"/>
      <c r="F14" s="409" t="s">
        <v>58</v>
      </c>
      <c r="G14" s="409"/>
      <c r="H14" s="410" t="s">
        <v>58</v>
      </c>
      <c r="I14" s="410" t="n">
        <f aca="false">I16+I18+I17+I19</f>
        <v>228411.83</v>
      </c>
      <c r="J14" s="410"/>
      <c r="K14" s="409" t="n">
        <f aca="false">K16+K18</f>
        <v>211700</v>
      </c>
      <c r="L14" s="409"/>
      <c r="M14" s="409" t="n">
        <f aca="false">M16+M18</f>
        <v>144100</v>
      </c>
      <c r="N14" s="409"/>
    </row>
    <row r="15" customFormat="false" ht="15.75" hidden="false" customHeight="false" outlineLevel="0" collapsed="false">
      <c r="A15" s="412"/>
      <c r="B15" s="1" t="s">
        <v>68</v>
      </c>
      <c r="C15" s="1"/>
      <c r="D15" s="1"/>
      <c r="E15" s="1"/>
      <c r="F15" s="413"/>
      <c r="G15" s="413"/>
      <c r="H15" s="414"/>
      <c r="I15" s="413"/>
      <c r="J15" s="413"/>
      <c r="K15" s="413"/>
      <c r="L15" s="413"/>
      <c r="M15" s="413"/>
      <c r="N15" s="413"/>
      <c r="O15" s="406"/>
      <c r="P15" s="406"/>
      <c r="Q15" s="406"/>
      <c r="R15" s="406"/>
      <c r="S15" s="406"/>
      <c r="T15" s="406"/>
      <c r="U15" s="406"/>
      <c r="V15" s="406"/>
      <c r="W15" s="406"/>
      <c r="X15" s="406"/>
      <c r="Y15" s="406"/>
      <c r="Z15" s="406"/>
      <c r="AA15" s="406"/>
      <c r="AB15" s="406"/>
      <c r="AC15" s="406"/>
    </row>
    <row r="16" customFormat="false" ht="15.75" hidden="false" customHeight="false" outlineLevel="0" collapsed="false">
      <c r="A16" s="412" t="n">
        <v>1</v>
      </c>
      <c r="B16" s="1" t="s">
        <v>484</v>
      </c>
      <c r="C16" s="1"/>
      <c r="D16" s="1"/>
      <c r="E16" s="1"/>
      <c r="F16" s="415" t="n">
        <v>14900</v>
      </c>
      <c r="G16" s="415"/>
      <c r="H16" s="416" t="n">
        <f aca="false">I16/F16</f>
        <v>9.67114093959732</v>
      </c>
      <c r="I16" s="414" t="n">
        <v>144100</v>
      </c>
      <c r="J16" s="414"/>
      <c r="K16" s="413" t="n">
        <v>144100</v>
      </c>
      <c r="L16" s="413"/>
      <c r="M16" s="413" t="n">
        <v>144100</v>
      </c>
      <c r="N16" s="413"/>
      <c r="O16" s="406"/>
      <c r="P16" s="406"/>
      <c r="Q16" s="406"/>
      <c r="R16" s="406"/>
      <c r="S16" s="406"/>
      <c r="T16" s="406"/>
      <c r="U16" s="406"/>
      <c r="V16" s="406"/>
      <c r="W16" s="406"/>
      <c r="X16" s="406"/>
      <c r="Y16" s="406"/>
      <c r="Z16" s="406"/>
      <c r="AA16" s="406"/>
      <c r="AB16" s="406"/>
      <c r="AC16" s="406"/>
    </row>
    <row r="17" customFormat="false" ht="48" hidden="false" customHeight="true" outlineLevel="0" collapsed="false">
      <c r="A17" s="412" t="s">
        <v>274</v>
      </c>
      <c r="B17" s="418" t="s">
        <v>485</v>
      </c>
      <c r="C17" s="418"/>
      <c r="D17" s="418"/>
      <c r="E17" s="418"/>
      <c r="F17" s="413"/>
      <c r="G17" s="413"/>
      <c r="H17" s="414" t="s">
        <v>58</v>
      </c>
      <c r="I17" s="414" t="n">
        <v>3931.05</v>
      </c>
      <c r="J17" s="414"/>
      <c r="K17" s="413"/>
      <c r="L17" s="413"/>
      <c r="M17" s="413"/>
      <c r="N17" s="413"/>
      <c r="O17" s="406"/>
      <c r="P17" s="419"/>
    </row>
    <row r="18" customFormat="false" ht="15.75" hidden="false" customHeight="false" outlineLevel="0" collapsed="false">
      <c r="A18" s="412" t="n">
        <v>2</v>
      </c>
      <c r="B18" s="1" t="s">
        <v>486</v>
      </c>
      <c r="C18" s="1"/>
      <c r="D18" s="1"/>
      <c r="E18" s="1"/>
      <c r="F18" s="420" t="n">
        <v>7300</v>
      </c>
      <c r="G18" s="420"/>
      <c r="H18" s="416" t="n">
        <f aca="false">I18/F18</f>
        <v>9.77542465753425</v>
      </c>
      <c r="I18" s="414" t="n">
        <f aca="false">67700+3660.6</f>
        <v>71360.6</v>
      </c>
      <c r="J18" s="414"/>
      <c r="K18" s="413" t="n">
        <v>67600</v>
      </c>
      <c r="L18" s="413"/>
      <c r="M18" s="413" t="n">
        <v>0</v>
      </c>
      <c r="N18" s="413"/>
      <c r="O18" s="406"/>
      <c r="P18" s="406"/>
    </row>
    <row r="19" customFormat="false" ht="48" hidden="false" customHeight="true" outlineLevel="0" collapsed="false">
      <c r="A19" s="412" t="s">
        <v>410</v>
      </c>
      <c r="B19" s="418" t="s">
        <v>487</v>
      </c>
      <c r="C19" s="418"/>
      <c r="D19" s="418"/>
      <c r="E19" s="418"/>
      <c r="F19" s="413"/>
      <c r="G19" s="413"/>
      <c r="H19" s="414" t="s">
        <v>58</v>
      </c>
      <c r="I19" s="414" t="n">
        <v>9020.18</v>
      </c>
      <c r="J19" s="414"/>
      <c r="K19" s="413"/>
      <c r="L19" s="413"/>
      <c r="M19" s="413"/>
      <c r="N19" s="413"/>
      <c r="O19" s="406"/>
      <c r="P19" s="419"/>
    </row>
    <row r="20" s="426" customFormat="true" ht="15.75" hidden="false" customHeight="false" outlineLevel="0" collapsed="false">
      <c r="A20" s="421"/>
      <c r="B20" s="422" t="s">
        <v>420</v>
      </c>
      <c r="C20" s="422"/>
      <c r="D20" s="422"/>
      <c r="E20" s="422"/>
      <c r="F20" s="423" t="s">
        <v>58</v>
      </c>
      <c r="G20" s="423"/>
      <c r="H20" s="423" t="s">
        <v>58</v>
      </c>
      <c r="I20" s="424" t="n">
        <f aca="false">I8+I14</f>
        <v>270811.83</v>
      </c>
      <c r="J20" s="424"/>
      <c r="K20" s="425" t="n">
        <f aca="false">K8+K14</f>
        <v>237200</v>
      </c>
      <c r="L20" s="425"/>
      <c r="M20" s="425" t="n">
        <f aca="false">M8+M14</f>
        <v>147800</v>
      </c>
      <c r="N20" s="425"/>
    </row>
    <row r="21" customFormat="false" ht="66.75" hidden="true" customHeight="true" outlineLevel="0" collapsed="false">
      <c r="A21" s="390"/>
      <c r="B21" s="391"/>
      <c r="C21" s="391"/>
      <c r="D21" s="391"/>
      <c r="E21" s="391"/>
      <c r="F21" s="392"/>
      <c r="G21" s="392"/>
      <c r="H21" s="392"/>
      <c r="I21" s="392"/>
      <c r="J21" s="392"/>
      <c r="K21" s="392"/>
      <c r="L21" s="392"/>
      <c r="M21" s="392"/>
      <c r="N21" s="392"/>
      <c r="O21" s="366"/>
      <c r="P21" s="366"/>
      <c r="Q21" s="366"/>
      <c r="R21" s="366"/>
      <c r="S21" s="366"/>
      <c r="T21" s="366"/>
      <c r="U21" s="366"/>
      <c r="V21" s="366"/>
      <c r="W21" s="366"/>
      <c r="X21" s="366"/>
      <c r="Y21" s="366"/>
      <c r="Z21" s="366"/>
      <c r="AA21" s="366"/>
      <c r="AB21" s="366"/>
      <c r="AC21" s="366"/>
    </row>
    <row r="22" s="431" customFormat="true" ht="15.75" hidden="true" customHeight="false" outlineLevel="0" collapsed="false">
      <c r="A22" s="427"/>
      <c r="B22" s="428"/>
      <c r="C22" s="428"/>
      <c r="D22" s="428"/>
      <c r="E22" s="428"/>
      <c r="F22" s="429"/>
      <c r="G22" s="429"/>
      <c r="H22" s="430"/>
      <c r="I22" s="429"/>
      <c r="J22" s="429"/>
      <c r="K22" s="429"/>
      <c r="L22" s="429"/>
      <c r="M22" s="429"/>
      <c r="N22" s="429"/>
    </row>
    <row r="23" customFormat="false" ht="15.75" hidden="true" customHeight="false" outlineLevel="0" collapsed="false">
      <c r="A23" s="380"/>
      <c r="B23" s="383"/>
      <c r="C23" s="383"/>
      <c r="D23" s="383"/>
      <c r="E23" s="383"/>
      <c r="F23" s="432"/>
      <c r="G23" s="432"/>
      <c r="H23" s="384"/>
      <c r="I23" s="432"/>
      <c r="J23" s="432"/>
      <c r="K23" s="432"/>
      <c r="L23" s="432"/>
      <c r="M23" s="432"/>
      <c r="N23" s="432"/>
      <c r="O23" s="366"/>
      <c r="P23" s="366"/>
      <c r="Q23" s="366"/>
      <c r="R23" s="366"/>
      <c r="S23" s="366"/>
      <c r="T23" s="366"/>
      <c r="U23" s="366"/>
      <c r="V23" s="366"/>
      <c r="W23" s="366"/>
      <c r="X23" s="366"/>
      <c r="Y23" s="366"/>
      <c r="Z23" s="366"/>
      <c r="AA23" s="366"/>
      <c r="AB23" s="366"/>
      <c r="AC23" s="366"/>
    </row>
    <row r="24" customFormat="false" ht="15.75" hidden="true" customHeight="false" outlineLevel="0" collapsed="false">
      <c r="A24" s="380"/>
      <c r="B24" s="383"/>
      <c r="C24" s="383"/>
      <c r="D24" s="383"/>
      <c r="E24" s="383"/>
      <c r="F24" s="432"/>
      <c r="G24" s="432"/>
      <c r="H24" s="384"/>
      <c r="I24" s="384"/>
      <c r="J24" s="384"/>
      <c r="K24" s="432"/>
      <c r="L24" s="432"/>
      <c r="M24" s="432"/>
      <c r="N24" s="432"/>
      <c r="O24" s="366"/>
      <c r="P24" s="366"/>
      <c r="Q24" s="366"/>
      <c r="R24" s="366"/>
      <c r="S24" s="366"/>
      <c r="T24" s="366"/>
      <c r="U24" s="366"/>
      <c r="V24" s="366"/>
      <c r="W24" s="366"/>
      <c r="X24" s="366"/>
      <c r="Y24" s="366"/>
      <c r="Z24" s="366"/>
      <c r="AA24" s="366"/>
      <c r="AB24" s="366"/>
      <c r="AC24" s="366"/>
    </row>
    <row r="25" customFormat="false" ht="15.75" hidden="true" customHeight="false" outlineLevel="0" collapsed="false">
      <c r="A25" s="380"/>
      <c r="B25" s="383"/>
      <c r="C25" s="383"/>
      <c r="D25" s="383"/>
      <c r="E25" s="383"/>
      <c r="F25" s="432"/>
      <c r="G25" s="432"/>
      <c r="H25" s="384"/>
      <c r="I25" s="384"/>
      <c r="J25" s="384"/>
      <c r="K25" s="432"/>
      <c r="L25" s="432"/>
      <c r="M25" s="432"/>
      <c r="N25" s="432"/>
      <c r="O25" s="299"/>
      <c r="P25" s="299"/>
      <c r="Q25" s="366"/>
      <c r="R25" s="366"/>
      <c r="S25" s="366"/>
      <c r="T25" s="366"/>
      <c r="U25" s="366"/>
      <c r="V25" s="366"/>
      <c r="W25" s="366"/>
      <c r="X25" s="366"/>
      <c r="Y25" s="366"/>
      <c r="Z25" s="366"/>
      <c r="AA25" s="366"/>
      <c r="AB25" s="366"/>
      <c r="AC25" s="366"/>
    </row>
    <row r="26" customFormat="false" ht="15.75" hidden="true" customHeight="true" outlineLevel="0" collapsed="false">
      <c r="A26" s="380"/>
      <c r="B26" s="383"/>
      <c r="C26" s="383"/>
      <c r="D26" s="383"/>
      <c r="E26" s="383"/>
      <c r="F26" s="432"/>
      <c r="G26" s="432"/>
      <c r="H26" s="384"/>
      <c r="I26" s="384"/>
      <c r="J26" s="384"/>
      <c r="K26" s="432"/>
      <c r="L26" s="432"/>
      <c r="M26" s="432"/>
      <c r="N26" s="432"/>
      <c r="O26" s="366"/>
      <c r="P26" s="366"/>
      <c r="Q26" s="366"/>
      <c r="R26" s="366"/>
      <c r="S26" s="366"/>
      <c r="T26" s="366"/>
      <c r="U26" s="366"/>
      <c r="V26" s="366"/>
      <c r="W26" s="366"/>
      <c r="X26" s="366"/>
      <c r="Y26" s="366"/>
      <c r="Z26" s="366"/>
      <c r="AA26" s="366"/>
      <c r="AB26" s="366"/>
      <c r="AC26" s="366"/>
    </row>
    <row r="27" customFormat="false" ht="15.75" hidden="true" customHeight="false" outlineLevel="0" collapsed="false">
      <c r="A27" s="380"/>
      <c r="B27" s="383"/>
      <c r="C27" s="383"/>
      <c r="D27" s="383"/>
      <c r="E27" s="383"/>
      <c r="F27" s="320"/>
      <c r="G27" s="320"/>
      <c r="H27" s="324"/>
      <c r="I27" s="384"/>
      <c r="J27" s="384"/>
      <c r="K27" s="432"/>
      <c r="L27" s="432"/>
      <c r="M27" s="432"/>
      <c r="N27" s="432"/>
      <c r="O27" s="366"/>
      <c r="P27" s="366"/>
      <c r="Q27" s="366"/>
      <c r="R27" s="366"/>
      <c r="S27" s="366"/>
      <c r="T27" s="366"/>
      <c r="U27" s="366"/>
      <c r="V27" s="366"/>
      <c r="W27" s="366"/>
      <c r="X27" s="366"/>
      <c r="Y27" s="366"/>
      <c r="Z27" s="366"/>
      <c r="AA27" s="366"/>
      <c r="AB27" s="366"/>
      <c r="AC27" s="366"/>
    </row>
    <row r="28" s="431" customFormat="true" ht="15.75" hidden="true" customHeight="false" outlineLevel="0" collapsed="false">
      <c r="A28" s="427"/>
      <c r="B28" s="428"/>
      <c r="C28" s="428"/>
      <c r="D28" s="428"/>
      <c r="E28" s="428"/>
      <c r="F28" s="429"/>
      <c r="G28" s="429"/>
      <c r="H28" s="430"/>
      <c r="I28" s="430"/>
      <c r="J28" s="430"/>
      <c r="K28" s="429"/>
      <c r="L28" s="429"/>
      <c r="M28" s="429"/>
      <c r="N28" s="429"/>
    </row>
    <row r="29" customFormat="false" ht="15.75" hidden="true" customHeight="false" outlineLevel="0" collapsed="false">
      <c r="A29" s="380"/>
      <c r="B29" s="383"/>
      <c r="C29" s="383"/>
      <c r="D29" s="383"/>
      <c r="E29" s="383"/>
      <c r="F29" s="432"/>
      <c r="G29" s="432"/>
      <c r="H29" s="384"/>
      <c r="I29" s="432"/>
      <c r="J29" s="432"/>
      <c r="K29" s="432"/>
      <c r="L29" s="432"/>
      <c r="M29" s="432"/>
      <c r="N29" s="432"/>
      <c r="O29" s="366"/>
      <c r="P29" s="366"/>
      <c r="Q29" s="366"/>
      <c r="R29" s="366"/>
      <c r="S29" s="366"/>
      <c r="T29" s="366"/>
      <c r="U29" s="366"/>
      <c r="V29" s="366"/>
      <c r="W29" s="366"/>
      <c r="X29" s="366"/>
      <c r="Y29" s="366"/>
      <c r="Z29" s="366"/>
      <c r="AA29" s="366"/>
      <c r="AB29" s="366"/>
      <c r="AC29" s="366"/>
    </row>
    <row r="30" customFormat="false" ht="15.75" hidden="true" customHeight="false" outlineLevel="0" collapsed="false">
      <c r="A30" s="380"/>
      <c r="B30" s="383"/>
      <c r="C30" s="383"/>
      <c r="D30" s="383"/>
      <c r="E30" s="383"/>
      <c r="F30" s="432"/>
      <c r="G30" s="432"/>
      <c r="H30" s="384"/>
      <c r="I30" s="432"/>
      <c r="J30" s="432"/>
      <c r="K30" s="432"/>
      <c r="L30" s="432"/>
      <c r="M30" s="432"/>
      <c r="N30" s="432"/>
      <c r="O30" s="366"/>
      <c r="P30" s="366"/>
      <c r="Q30" s="366"/>
      <c r="R30" s="366"/>
      <c r="S30" s="366"/>
      <c r="T30" s="366"/>
      <c r="U30" s="366"/>
      <c r="V30" s="366"/>
      <c r="W30" s="366"/>
      <c r="X30" s="366"/>
      <c r="Y30" s="366"/>
      <c r="Z30" s="366"/>
      <c r="AA30" s="366"/>
      <c r="AB30" s="366"/>
      <c r="AC30" s="366"/>
    </row>
    <row r="31" customFormat="false" ht="48" hidden="true" customHeight="true" outlineLevel="0" collapsed="false">
      <c r="A31" s="380"/>
      <c r="B31" s="393"/>
      <c r="C31" s="393"/>
      <c r="D31" s="393"/>
      <c r="E31" s="393"/>
      <c r="F31" s="432"/>
      <c r="G31" s="432"/>
      <c r="H31" s="384"/>
      <c r="I31" s="384"/>
      <c r="J31" s="384"/>
      <c r="K31" s="432"/>
      <c r="L31" s="432"/>
      <c r="M31" s="432"/>
      <c r="N31" s="432"/>
      <c r="O31" s="366"/>
      <c r="P31" s="433"/>
    </row>
    <row r="32" customFormat="false" ht="15.75" hidden="true" customHeight="false" outlineLevel="0" collapsed="false">
      <c r="A32" s="380"/>
      <c r="B32" s="383"/>
      <c r="C32" s="383"/>
      <c r="D32" s="383"/>
      <c r="E32" s="383"/>
      <c r="F32" s="432"/>
      <c r="G32" s="432"/>
      <c r="H32" s="384"/>
      <c r="I32" s="384"/>
      <c r="J32" s="384"/>
      <c r="K32" s="432"/>
      <c r="L32" s="432"/>
      <c r="M32" s="432"/>
      <c r="N32" s="432"/>
      <c r="O32" s="366"/>
      <c r="P32" s="366"/>
    </row>
    <row r="33" customFormat="false" ht="15.75" hidden="true" customHeight="false" outlineLevel="0" collapsed="false">
      <c r="A33" s="380"/>
      <c r="B33" s="383"/>
      <c r="C33" s="383"/>
      <c r="D33" s="383"/>
      <c r="E33" s="383"/>
      <c r="F33" s="381"/>
      <c r="G33" s="381"/>
      <c r="H33" s="384"/>
      <c r="I33" s="432"/>
      <c r="J33" s="432"/>
      <c r="K33" s="432"/>
      <c r="L33" s="432"/>
      <c r="M33" s="432"/>
      <c r="N33" s="432"/>
      <c r="O33" s="366"/>
      <c r="P33" s="366"/>
    </row>
    <row r="34" s="389" customFormat="true" ht="15.75" hidden="true" customHeight="false" outlineLevel="0" collapsed="false">
      <c r="A34" s="385"/>
      <c r="B34" s="386"/>
      <c r="C34" s="386"/>
      <c r="D34" s="386"/>
      <c r="E34" s="386"/>
      <c r="F34" s="387"/>
      <c r="G34" s="387"/>
      <c r="H34" s="387"/>
      <c r="I34" s="388"/>
      <c r="J34" s="388"/>
      <c r="K34" s="434"/>
      <c r="L34" s="434"/>
      <c r="M34" s="434"/>
      <c r="N34" s="434"/>
    </row>
    <row r="35" customFormat="false" ht="12.75" hidden="false" customHeight="false" outlineLevel="0" collapsed="false">
      <c r="A35" s="363"/>
      <c r="B35" s="363"/>
      <c r="C35" s="363"/>
      <c r="D35" s="363"/>
      <c r="E35" s="363"/>
      <c r="F35" s="363"/>
      <c r="G35" s="363"/>
      <c r="H35" s="363"/>
      <c r="I35" s="363"/>
      <c r="J35" s="363"/>
      <c r="K35" s="363"/>
      <c r="L35" s="363"/>
      <c r="M35" s="363"/>
      <c r="N35" s="363"/>
      <c r="O35" s="363"/>
      <c r="P35" s="363"/>
    </row>
    <row r="36" customFormat="false" ht="15.75" hidden="true" customHeight="false" outlineLevel="0" collapsed="false">
      <c r="A36" s="366"/>
      <c r="B36" s="366"/>
      <c r="C36" s="366"/>
      <c r="D36" s="366"/>
      <c r="E36" s="366"/>
      <c r="F36" s="366"/>
      <c r="G36" s="366"/>
      <c r="H36" s="366"/>
      <c r="I36" s="366"/>
      <c r="J36" s="366"/>
      <c r="K36" s="366"/>
      <c r="L36" s="366"/>
      <c r="M36" s="366"/>
      <c r="N36" s="366"/>
      <c r="O36" s="366"/>
      <c r="P36" s="366"/>
    </row>
    <row r="37" customFormat="false" ht="15.75" hidden="true" customHeight="false" outlineLevel="0" collapsed="false">
      <c r="A37" s="366"/>
      <c r="B37" s="366"/>
      <c r="C37" s="366"/>
      <c r="D37" s="366"/>
      <c r="E37" s="366"/>
      <c r="F37" s="366"/>
      <c r="G37" s="366"/>
      <c r="H37" s="366"/>
      <c r="I37" s="366"/>
      <c r="J37" s="366"/>
      <c r="K37" s="366"/>
      <c r="L37" s="366"/>
      <c r="M37" s="366"/>
      <c r="N37" s="366"/>
      <c r="O37" s="366"/>
      <c r="P37" s="366"/>
    </row>
    <row r="38" customFormat="false" ht="15.75" hidden="true" customHeight="false" outlineLevel="0" collapsed="false">
      <c r="A38" s="366"/>
      <c r="B38" s="366"/>
      <c r="C38" s="366"/>
      <c r="D38" s="366"/>
      <c r="E38" s="366"/>
      <c r="F38" s="366"/>
      <c r="G38" s="366"/>
      <c r="H38" s="366"/>
      <c r="I38" s="366"/>
      <c r="J38" s="366"/>
      <c r="K38" s="366"/>
      <c r="L38" s="366"/>
      <c r="M38" s="366"/>
      <c r="N38" s="366"/>
      <c r="O38" s="366"/>
      <c r="P38" s="366"/>
    </row>
    <row r="39" customFormat="false" ht="15.75" hidden="true" customHeight="false" outlineLevel="0" collapsed="false">
      <c r="A39" s="366"/>
      <c r="B39" s="366"/>
      <c r="C39" s="366"/>
      <c r="D39" s="366"/>
      <c r="E39" s="366"/>
      <c r="F39" s="366"/>
      <c r="G39" s="366"/>
      <c r="H39" s="366"/>
      <c r="I39" s="366"/>
      <c r="J39" s="366"/>
      <c r="K39" s="366"/>
      <c r="L39" s="366"/>
      <c r="M39" s="366"/>
      <c r="N39" s="366"/>
      <c r="O39" s="366"/>
      <c r="P39" s="366"/>
    </row>
    <row r="40" customFormat="false" ht="15.75" hidden="true" customHeight="false" outlineLevel="0" collapsed="false">
      <c r="A40" s="366"/>
      <c r="B40" s="366"/>
      <c r="C40" s="366"/>
      <c r="D40" s="366"/>
      <c r="E40" s="366"/>
      <c r="F40" s="366"/>
      <c r="G40" s="366"/>
      <c r="H40" s="366"/>
      <c r="I40" s="366"/>
      <c r="J40" s="366"/>
      <c r="K40" s="366"/>
      <c r="L40" s="366"/>
      <c r="M40" s="366"/>
      <c r="N40" s="366"/>
      <c r="O40" s="366"/>
      <c r="P40" s="366"/>
    </row>
    <row r="41" customFormat="false" ht="15.75" hidden="false" customHeight="false" outlineLevel="0" collapsed="false">
      <c r="A41" s="378" t="s">
        <v>488</v>
      </c>
      <c r="B41" s="378"/>
      <c r="C41" s="378"/>
      <c r="D41" s="378"/>
      <c r="E41" s="378"/>
      <c r="F41" s="378"/>
      <c r="G41" s="378"/>
      <c r="H41" s="378"/>
      <c r="I41" s="378"/>
      <c r="J41" s="378"/>
      <c r="K41" s="378"/>
      <c r="L41" s="378"/>
      <c r="M41" s="378"/>
      <c r="N41" s="378"/>
      <c r="O41" s="378"/>
      <c r="P41" s="366"/>
    </row>
    <row r="42" customFormat="false" ht="15.75" hidden="false" customHeight="false" outlineLevel="0" collapsed="false">
      <c r="A42" s="366"/>
      <c r="B42" s="366"/>
      <c r="C42" s="366"/>
      <c r="D42" s="366"/>
      <c r="E42" s="366"/>
      <c r="F42" s="366"/>
      <c r="G42" s="366"/>
      <c r="H42" s="366"/>
      <c r="I42" s="366"/>
      <c r="J42" s="366"/>
      <c r="K42" s="366"/>
      <c r="L42" s="366"/>
      <c r="M42" s="366"/>
      <c r="N42" s="366"/>
      <c r="O42" s="366"/>
      <c r="P42" s="366"/>
    </row>
    <row r="43" customFormat="false" ht="34.5" hidden="false" customHeight="true" outlineLevel="0" collapsed="false">
      <c r="A43" s="390" t="s">
        <v>366</v>
      </c>
      <c r="B43" s="391" t="s">
        <v>385</v>
      </c>
      <c r="C43" s="391"/>
      <c r="D43" s="391"/>
      <c r="E43" s="391"/>
      <c r="F43" s="391"/>
      <c r="G43" s="391"/>
      <c r="H43" s="391"/>
      <c r="I43" s="391"/>
      <c r="J43" s="392" t="s">
        <v>434</v>
      </c>
      <c r="K43" s="392"/>
      <c r="L43" s="392" t="s">
        <v>435</v>
      </c>
      <c r="M43" s="392"/>
      <c r="N43" s="392"/>
      <c r="O43" s="366"/>
      <c r="P43" s="366"/>
    </row>
    <row r="44" customFormat="false" ht="15.75" hidden="false" customHeight="false" outlineLevel="0" collapsed="false">
      <c r="A44" s="380" t="s">
        <v>392</v>
      </c>
      <c r="B44" s="383" t="s">
        <v>489</v>
      </c>
      <c r="C44" s="383"/>
      <c r="D44" s="383"/>
      <c r="E44" s="383"/>
      <c r="F44" s="383"/>
      <c r="G44" s="383"/>
      <c r="H44" s="383"/>
      <c r="I44" s="383"/>
      <c r="J44" s="381" t="s">
        <v>58</v>
      </c>
      <c r="K44" s="381"/>
      <c r="L44" s="384" t="n">
        <f aca="false">91981.78-20000-12951.23-3660.6</f>
        <v>55369.95</v>
      </c>
      <c r="M44" s="384"/>
      <c r="N44" s="384"/>
      <c r="O44" s="366"/>
      <c r="P44" s="366"/>
    </row>
    <row r="45" customFormat="false" ht="15.75" hidden="false" customHeight="false" outlineLevel="0" collapsed="false">
      <c r="A45" s="380" t="s">
        <v>331</v>
      </c>
      <c r="B45" s="383" t="s">
        <v>437</v>
      </c>
      <c r="C45" s="383"/>
      <c r="D45" s="383"/>
      <c r="E45" s="383"/>
      <c r="F45" s="383"/>
      <c r="G45" s="383"/>
      <c r="H45" s="383"/>
      <c r="I45" s="383"/>
      <c r="J45" s="381" t="n">
        <v>12</v>
      </c>
      <c r="K45" s="381"/>
      <c r="L45" s="384" t="n">
        <v>41400</v>
      </c>
      <c r="M45" s="384"/>
      <c r="N45" s="384"/>
      <c r="O45" s="366"/>
      <c r="P45" s="366"/>
    </row>
    <row r="46" customFormat="false" ht="15.75" hidden="false" customHeight="false" outlineLevel="0" collapsed="false">
      <c r="A46" s="380" t="s">
        <v>334</v>
      </c>
      <c r="B46" s="383" t="s">
        <v>438</v>
      </c>
      <c r="C46" s="383"/>
      <c r="D46" s="383"/>
      <c r="E46" s="383"/>
      <c r="F46" s="383"/>
      <c r="G46" s="383"/>
      <c r="H46" s="383"/>
      <c r="I46" s="383"/>
      <c r="J46" s="381" t="n">
        <v>12</v>
      </c>
      <c r="K46" s="381"/>
      <c r="L46" s="384" t="n">
        <f aca="false">30000-30000</f>
        <v>0</v>
      </c>
      <c r="M46" s="384"/>
      <c r="N46" s="384"/>
      <c r="O46" s="366"/>
      <c r="P46" s="366"/>
    </row>
    <row r="47" customFormat="false" ht="15.75" hidden="false" customHeight="false" outlineLevel="0" collapsed="false">
      <c r="A47" s="380" t="s">
        <v>439</v>
      </c>
      <c r="B47" s="383" t="s">
        <v>440</v>
      </c>
      <c r="C47" s="383"/>
      <c r="D47" s="383"/>
      <c r="E47" s="383"/>
      <c r="F47" s="383"/>
      <c r="G47" s="383"/>
      <c r="H47" s="383"/>
      <c r="I47" s="383"/>
      <c r="J47" s="381" t="n">
        <v>12</v>
      </c>
      <c r="K47" s="381"/>
      <c r="L47" s="384" t="n">
        <f aca="false">45800+30000</f>
        <v>75800</v>
      </c>
      <c r="M47" s="384"/>
      <c r="N47" s="384"/>
      <c r="O47" s="366"/>
    </row>
    <row r="48" customFormat="false" ht="15.75" hidden="true" customHeight="false" outlineLevel="0" collapsed="false">
      <c r="A48" s="380" t="s">
        <v>441</v>
      </c>
      <c r="B48" s="383" t="s">
        <v>442</v>
      </c>
      <c r="C48" s="383"/>
      <c r="D48" s="383"/>
      <c r="E48" s="383"/>
      <c r="F48" s="383"/>
      <c r="G48" s="383"/>
      <c r="H48" s="383"/>
      <c r="I48" s="383"/>
      <c r="J48" s="381" t="n">
        <v>1</v>
      </c>
      <c r="K48" s="381"/>
      <c r="L48" s="384"/>
      <c r="M48" s="384"/>
      <c r="N48" s="384"/>
      <c r="O48" s="366"/>
    </row>
    <row r="49" customFormat="false" ht="20.25" hidden="true" customHeight="true" outlineLevel="0" collapsed="false">
      <c r="A49" s="380" t="s">
        <v>443</v>
      </c>
      <c r="B49" s="383" t="s">
        <v>444</v>
      </c>
      <c r="C49" s="383"/>
      <c r="D49" s="383"/>
      <c r="E49" s="383"/>
      <c r="F49" s="383"/>
      <c r="G49" s="383"/>
      <c r="H49" s="383"/>
      <c r="I49" s="383"/>
      <c r="J49" s="381" t="n">
        <v>1</v>
      </c>
      <c r="K49" s="381"/>
      <c r="L49" s="384"/>
      <c r="M49" s="384"/>
      <c r="N49" s="384"/>
      <c r="O49" s="366"/>
    </row>
    <row r="50" customFormat="false" ht="20.25" hidden="true" customHeight="true" outlineLevel="0" collapsed="false">
      <c r="A50" s="380" t="s">
        <v>445</v>
      </c>
      <c r="B50" s="383" t="s">
        <v>446</v>
      </c>
      <c r="C50" s="383"/>
      <c r="D50" s="383"/>
      <c r="E50" s="383"/>
      <c r="F50" s="383"/>
      <c r="G50" s="383"/>
      <c r="H50" s="383"/>
      <c r="I50" s="383"/>
      <c r="J50" s="381" t="n">
        <v>1</v>
      </c>
      <c r="K50" s="381"/>
      <c r="L50" s="384"/>
      <c r="M50" s="384"/>
      <c r="N50" s="384"/>
      <c r="O50" s="366"/>
    </row>
    <row r="51" customFormat="false" ht="20.25" hidden="true" customHeight="true" outlineLevel="0" collapsed="false">
      <c r="A51" s="380" t="s">
        <v>447</v>
      </c>
      <c r="B51" s="383" t="s">
        <v>490</v>
      </c>
      <c r="C51" s="383"/>
      <c r="D51" s="383"/>
      <c r="E51" s="383"/>
      <c r="F51" s="383"/>
      <c r="G51" s="383"/>
      <c r="H51" s="383"/>
      <c r="I51" s="383"/>
      <c r="J51" s="381" t="n">
        <v>1</v>
      </c>
      <c r="K51" s="381"/>
      <c r="L51" s="384"/>
      <c r="M51" s="384"/>
      <c r="N51" s="384"/>
      <c r="O51" s="366"/>
    </row>
    <row r="52" customFormat="false" ht="20.25" hidden="true" customHeight="true" outlineLevel="0" collapsed="false">
      <c r="A52" s="380" t="s">
        <v>448</v>
      </c>
      <c r="B52" s="383" t="s">
        <v>491</v>
      </c>
      <c r="C52" s="383"/>
      <c r="D52" s="383"/>
      <c r="E52" s="383"/>
      <c r="F52" s="383"/>
      <c r="G52" s="383"/>
      <c r="H52" s="383"/>
      <c r="I52" s="383"/>
      <c r="J52" s="381" t="n">
        <v>1</v>
      </c>
      <c r="K52" s="381"/>
      <c r="L52" s="384"/>
      <c r="M52" s="384"/>
      <c r="N52" s="384"/>
      <c r="O52" s="366"/>
    </row>
    <row r="53" customFormat="false" ht="15.75" hidden="true" customHeight="false" outlineLevel="0" collapsed="false">
      <c r="A53" s="380" t="s">
        <v>449</v>
      </c>
      <c r="B53" s="383" t="s">
        <v>492</v>
      </c>
      <c r="C53" s="383"/>
      <c r="D53" s="383"/>
      <c r="E53" s="383"/>
      <c r="F53" s="383"/>
      <c r="G53" s="383"/>
      <c r="H53" s="383"/>
      <c r="I53" s="383"/>
      <c r="J53" s="381" t="n">
        <v>1</v>
      </c>
      <c r="K53" s="381"/>
      <c r="L53" s="384"/>
      <c r="M53" s="384"/>
      <c r="N53" s="384"/>
      <c r="O53" s="366"/>
    </row>
    <row r="54" customFormat="false" ht="15.75" hidden="false" customHeight="false" outlineLevel="0" collapsed="false">
      <c r="A54" s="380" t="s">
        <v>493</v>
      </c>
      <c r="B54" s="383" t="s">
        <v>494</v>
      </c>
      <c r="C54" s="383"/>
      <c r="D54" s="383"/>
      <c r="E54" s="383"/>
      <c r="F54" s="383"/>
      <c r="G54" s="383"/>
      <c r="H54" s="383"/>
      <c r="I54" s="383"/>
      <c r="J54" s="381" t="n">
        <v>12</v>
      </c>
      <c r="K54" s="381"/>
      <c r="L54" s="384" t="n">
        <v>130400</v>
      </c>
      <c r="M54" s="384"/>
      <c r="N54" s="384"/>
      <c r="O54" s="366"/>
    </row>
    <row r="55" s="389" customFormat="true" ht="15.75" hidden="false" customHeight="false" outlineLevel="0" collapsed="false">
      <c r="A55" s="385"/>
      <c r="B55" s="386" t="s">
        <v>381</v>
      </c>
      <c r="C55" s="386"/>
      <c r="D55" s="386"/>
      <c r="E55" s="386"/>
      <c r="F55" s="386"/>
      <c r="G55" s="386"/>
      <c r="H55" s="386"/>
      <c r="I55" s="386"/>
      <c r="J55" s="387" t="s">
        <v>58</v>
      </c>
      <c r="K55" s="387"/>
      <c r="L55" s="388" t="n">
        <f aca="false">SUM(L44:N54)</f>
        <v>302969.95</v>
      </c>
      <c r="M55" s="388"/>
      <c r="N55" s="388"/>
    </row>
    <row r="57" customFormat="false" ht="15.75" hidden="false" customHeight="false" outlineLevel="0" collapsed="false">
      <c r="A57" s="378" t="s">
        <v>495</v>
      </c>
      <c r="B57" s="378"/>
      <c r="C57" s="378"/>
      <c r="D57" s="378"/>
      <c r="E57" s="378"/>
      <c r="F57" s="378"/>
      <c r="G57" s="378"/>
      <c r="H57" s="378"/>
      <c r="I57" s="378"/>
      <c r="J57" s="378"/>
      <c r="K57" s="378"/>
      <c r="L57" s="378"/>
      <c r="M57" s="378"/>
      <c r="N57" s="378"/>
      <c r="O57" s="378"/>
    </row>
    <row r="59" customFormat="false" ht="34.5" hidden="false" customHeight="true" outlineLevel="0" collapsed="false">
      <c r="A59" s="390" t="s">
        <v>366</v>
      </c>
      <c r="B59" s="391" t="s">
        <v>385</v>
      </c>
      <c r="C59" s="391"/>
      <c r="D59" s="391"/>
      <c r="E59" s="391"/>
      <c r="F59" s="391"/>
      <c r="G59" s="391"/>
      <c r="H59" s="391"/>
      <c r="I59" s="391"/>
      <c r="J59" s="392" t="s">
        <v>434</v>
      </c>
      <c r="K59" s="392"/>
      <c r="L59" s="392" t="s">
        <v>435</v>
      </c>
      <c r="M59" s="392"/>
      <c r="N59" s="392"/>
      <c r="O59" s="366"/>
    </row>
    <row r="60" customFormat="false" ht="18.75" hidden="false" customHeight="true" outlineLevel="0" collapsed="false">
      <c r="A60" s="380" t="s">
        <v>392</v>
      </c>
      <c r="B60" s="393" t="s">
        <v>496</v>
      </c>
      <c r="C60" s="393"/>
      <c r="D60" s="393"/>
      <c r="E60" s="393"/>
      <c r="F60" s="393"/>
      <c r="G60" s="393"/>
      <c r="H60" s="393"/>
      <c r="I60" s="393"/>
      <c r="J60" s="381" t="s">
        <v>58</v>
      </c>
      <c r="K60" s="381"/>
      <c r="L60" s="384" t="n">
        <v>5700</v>
      </c>
      <c r="M60" s="384"/>
      <c r="N60" s="384"/>
      <c r="O60" s="366"/>
    </row>
    <row r="61" customFormat="false" ht="15.75" hidden="false" customHeight="true" outlineLevel="0" collapsed="false">
      <c r="A61" s="380" t="s">
        <v>331</v>
      </c>
      <c r="B61" s="393" t="s">
        <v>497</v>
      </c>
      <c r="C61" s="393"/>
      <c r="D61" s="393"/>
      <c r="E61" s="393"/>
      <c r="F61" s="393"/>
      <c r="G61" s="393"/>
      <c r="H61" s="393"/>
      <c r="I61" s="393"/>
      <c r="J61" s="381" t="s">
        <v>58</v>
      </c>
      <c r="K61" s="381"/>
      <c r="L61" s="384" t="n">
        <v>6700</v>
      </c>
      <c r="M61" s="384"/>
      <c r="N61" s="384"/>
      <c r="O61" s="366"/>
    </row>
    <row r="62" customFormat="false" ht="15.75" hidden="true" customHeight="true" outlineLevel="0" collapsed="false">
      <c r="A62" s="380" t="s">
        <v>334</v>
      </c>
      <c r="B62" s="393" t="s">
        <v>498</v>
      </c>
      <c r="C62" s="393"/>
      <c r="D62" s="393"/>
      <c r="E62" s="393"/>
      <c r="F62" s="393"/>
      <c r="G62" s="393"/>
      <c r="H62" s="393"/>
      <c r="I62" s="393"/>
      <c r="J62" s="381" t="n">
        <v>4</v>
      </c>
      <c r="K62" s="381"/>
      <c r="L62" s="384"/>
      <c r="M62" s="384"/>
      <c r="N62" s="384"/>
      <c r="O62" s="366"/>
    </row>
    <row r="63" customFormat="false" ht="15.75" hidden="true" customHeight="false" outlineLevel="0" collapsed="false">
      <c r="A63" s="380" t="s">
        <v>439</v>
      </c>
      <c r="B63" s="383" t="s">
        <v>499</v>
      </c>
      <c r="C63" s="383"/>
      <c r="D63" s="383"/>
      <c r="E63" s="383"/>
      <c r="F63" s="383"/>
      <c r="G63" s="383"/>
      <c r="H63" s="383"/>
      <c r="I63" s="383"/>
      <c r="J63" s="381" t="n">
        <v>1</v>
      </c>
      <c r="K63" s="381"/>
      <c r="L63" s="384"/>
      <c r="M63" s="384"/>
      <c r="N63" s="384"/>
    </row>
    <row r="64" customFormat="false" ht="15.75" hidden="true" customHeight="false" outlineLevel="0" collapsed="false">
      <c r="A64" s="380" t="s">
        <v>441</v>
      </c>
      <c r="B64" s="383" t="s">
        <v>500</v>
      </c>
      <c r="C64" s="383"/>
      <c r="D64" s="383"/>
      <c r="E64" s="383"/>
      <c r="F64" s="383"/>
      <c r="G64" s="383"/>
      <c r="H64" s="383"/>
      <c r="I64" s="383"/>
      <c r="J64" s="381" t="n">
        <v>1</v>
      </c>
      <c r="K64" s="381"/>
      <c r="L64" s="384"/>
      <c r="M64" s="384"/>
      <c r="N64" s="384"/>
    </row>
    <row r="65" customFormat="false" ht="15.75" hidden="true" customHeight="false" outlineLevel="0" collapsed="false">
      <c r="A65" s="380" t="s">
        <v>443</v>
      </c>
      <c r="B65" s="393"/>
      <c r="C65" s="393"/>
      <c r="D65" s="393"/>
      <c r="E65" s="393"/>
      <c r="F65" s="393"/>
      <c r="G65" s="393"/>
      <c r="H65" s="393"/>
      <c r="I65" s="393"/>
      <c r="J65" s="381"/>
      <c r="K65" s="381"/>
      <c r="L65" s="384"/>
      <c r="M65" s="384"/>
      <c r="N65" s="384"/>
    </row>
    <row r="66" customFormat="false" ht="15.75" hidden="true" customHeight="false" outlineLevel="0" collapsed="false">
      <c r="A66" s="380"/>
      <c r="B66" s="393"/>
      <c r="C66" s="393"/>
      <c r="D66" s="393"/>
      <c r="E66" s="393"/>
      <c r="F66" s="393"/>
      <c r="G66" s="393"/>
      <c r="H66" s="393"/>
      <c r="I66" s="393"/>
      <c r="J66" s="381"/>
      <c r="K66" s="381"/>
      <c r="L66" s="384"/>
      <c r="M66" s="384"/>
      <c r="N66" s="384"/>
    </row>
    <row r="67" customFormat="false" ht="15.75" hidden="true" customHeight="false" outlineLevel="0" collapsed="false">
      <c r="A67" s="380"/>
      <c r="B67" s="393"/>
      <c r="C67" s="393"/>
      <c r="D67" s="393"/>
      <c r="E67" s="393"/>
      <c r="F67" s="393"/>
      <c r="G67" s="393"/>
      <c r="H67" s="393"/>
      <c r="I67" s="393"/>
      <c r="J67" s="381"/>
      <c r="K67" s="381"/>
      <c r="L67" s="384"/>
      <c r="M67" s="384"/>
      <c r="N67" s="384"/>
    </row>
    <row r="68" s="389" customFormat="true" ht="15.75" hidden="false" customHeight="false" outlineLevel="0" collapsed="false">
      <c r="A68" s="385"/>
      <c r="B68" s="386" t="s">
        <v>381</v>
      </c>
      <c r="C68" s="386"/>
      <c r="D68" s="386"/>
      <c r="E68" s="386"/>
      <c r="F68" s="386"/>
      <c r="G68" s="386"/>
      <c r="H68" s="386"/>
      <c r="I68" s="386"/>
      <c r="J68" s="387" t="s">
        <v>58</v>
      </c>
      <c r="K68" s="387"/>
      <c r="L68" s="388" t="n">
        <f aca="false">SUM(L60:N67)</f>
        <v>12400</v>
      </c>
      <c r="M68" s="388"/>
      <c r="N68" s="388"/>
    </row>
    <row r="69" customFormat="false" ht="15.75" hidden="false" customHeight="false" outlineLevel="0" collapsed="false">
      <c r="A69" s="366"/>
      <c r="B69" s="366"/>
      <c r="C69" s="366"/>
      <c r="D69" s="366"/>
      <c r="E69" s="366"/>
      <c r="F69" s="366"/>
      <c r="G69" s="366"/>
      <c r="H69" s="366"/>
      <c r="I69" s="366"/>
      <c r="J69" s="366"/>
      <c r="K69" s="366"/>
      <c r="L69" s="366"/>
      <c r="M69" s="366"/>
      <c r="N69" s="366"/>
    </row>
    <row r="70" customFormat="false" ht="15.75" hidden="false" customHeight="false" outlineLevel="0" collapsed="false">
      <c r="A70" s="364" t="s">
        <v>501</v>
      </c>
      <c r="B70" s="364"/>
      <c r="C70" s="364"/>
      <c r="D70" s="364"/>
      <c r="E70" s="364"/>
      <c r="F70" s="364"/>
      <c r="G70" s="364"/>
      <c r="H70" s="364"/>
      <c r="I70" s="364"/>
      <c r="J70" s="364"/>
      <c r="K70" s="364"/>
      <c r="L70" s="364"/>
      <c r="M70" s="364"/>
      <c r="N70" s="364"/>
    </row>
    <row r="72" customFormat="false" ht="34.5" hidden="false" customHeight="true" outlineLevel="0" collapsed="false">
      <c r="A72" s="403" t="s">
        <v>366</v>
      </c>
      <c r="B72" s="404" t="s">
        <v>385</v>
      </c>
      <c r="C72" s="404"/>
      <c r="D72" s="404"/>
      <c r="E72" s="404"/>
      <c r="F72" s="404"/>
      <c r="G72" s="404"/>
      <c r="H72" s="404"/>
      <c r="I72" s="404"/>
      <c r="J72" s="405" t="s">
        <v>502</v>
      </c>
      <c r="K72" s="405"/>
      <c r="L72" s="405" t="s">
        <v>503</v>
      </c>
      <c r="M72" s="405"/>
      <c r="N72" s="405" t="s">
        <v>504</v>
      </c>
      <c r="O72" s="405"/>
      <c r="P72" s="405"/>
    </row>
    <row r="73" customFormat="false" ht="15.75" hidden="true" customHeight="true" outlineLevel="0" collapsed="false">
      <c r="A73" s="412" t="n">
        <v>1</v>
      </c>
      <c r="B73" s="418" t="s">
        <v>505</v>
      </c>
      <c r="C73" s="418"/>
      <c r="D73" s="418"/>
      <c r="E73" s="418"/>
      <c r="F73" s="418"/>
      <c r="G73" s="418"/>
      <c r="H73" s="418"/>
      <c r="I73" s="418"/>
      <c r="J73" s="435" t="n">
        <v>0</v>
      </c>
      <c r="K73" s="435"/>
      <c r="L73" s="435"/>
      <c r="M73" s="435"/>
      <c r="N73" s="435"/>
      <c r="O73" s="2"/>
      <c r="P73" s="2"/>
    </row>
    <row r="74" customFormat="false" ht="15.75" hidden="false" customHeight="true" outlineLevel="0" collapsed="false">
      <c r="A74" s="412" t="n">
        <v>2</v>
      </c>
      <c r="B74" s="418" t="s">
        <v>506</v>
      </c>
      <c r="C74" s="418"/>
      <c r="D74" s="418"/>
      <c r="E74" s="418"/>
      <c r="F74" s="418"/>
      <c r="G74" s="418"/>
      <c r="H74" s="418"/>
      <c r="I74" s="418"/>
      <c r="J74" s="414" t="n">
        <v>600000</v>
      </c>
      <c r="K74" s="414"/>
      <c r="L74" s="414" t="n">
        <v>1286400</v>
      </c>
      <c r="M74" s="414"/>
      <c r="N74" s="414" t="n">
        <v>1286400</v>
      </c>
      <c r="O74" s="414"/>
      <c r="P74" s="414"/>
    </row>
    <row r="75" customFormat="false" ht="15.75" hidden="true" customHeight="true" outlineLevel="0" collapsed="false">
      <c r="A75" s="412" t="n">
        <v>3</v>
      </c>
      <c r="B75" s="418" t="s">
        <v>507</v>
      </c>
      <c r="C75" s="418"/>
      <c r="D75" s="418"/>
      <c r="E75" s="418"/>
      <c r="F75" s="418"/>
      <c r="G75" s="418"/>
      <c r="H75" s="418"/>
      <c r="I75" s="418"/>
      <c r="J75" s="435"/>
      <c r="K75" s="435"/>
      <c r="L75" s="435"/>
      <c r="M75" s="435"/>
      <c r="N75" s="435"/>
      <c r="O75" s="2"/>
      <c r="P75" s="2"/>
    </row>
    <row r="76" customFormat="false" ht="15.75" hidden="true" customHeight="true" outlineLevel="0" collapsed="false">
      <c r="A76" s="412" t="n">
        <v>4</v>
      </c>
      <c r="B76" s="418" t="s">
        <v>508</v>
      </c>
      <c r="C76" s="418"/>
      <c r="D76" s="418"/>
      <c r="E76" s="418"/>
      <c r="F76" s="418"/>
      <c r="G76" s="418"/>
      <c r="H76" s="418"/>
      <c r="I76" s="418"/>
      <c r="J76" s="435"/>
      <c r="K76" s="435"/>
      <c r="L76" s="435"/>
      <c r="M76" s="435"/>
      <c r="N76" s="435"/>
      <c r="O76" s="2"/>
      <c r="P76" s="2"/>
    </row>
    <row r="77" customFormat="false" ht="15.75" hidden="true" customHeight="true" outlineLevel="0" collapsed="false">
      <c r="A77" s="412" t="n">
        <v>5</v>
      </c>
      <c r="B77" s="418" t="s">
        <v>509</v>
      </c>
      <c r="C77" s="418"/>
      <c r="D77" s="418"/>
      <c r="E77" s="418"/>
      <c r="F77" s="418"/>
      <c r="G77" s="418"/>
      <c r="H77" s="418"/>
      <c r="I77" s="418"/>
      <c r="J77" s="435"/>
      <c r="K77" s="435"/>
      <c r="L77" s="435"/>
      <c r="M77" s="435"/>
      <c r="N77" s="435"/>
      <c r="O77" s="2"/>
      <c r="P77" s="2"/>
    </row>
    <row r="78" customFormat="false" ht="15.75" hidden="true" customHeight="true" outlineLevel="0" collapsed="false">
      <c r="A78" s="412"/>
      <c r="B78" s="418"/>
      <c r="C78" s="418"/>
      <c r="D78" s="418"/>
      <c r="E78" s="418"/>
      <c r="F78" s="418"/>
      <c r="G78" s="418"/>
      <c r="H78" s="418"/>
      <c r="I78" s="418"/>
      <c r="J78" s="435"/>
      <c r="K78" s="435"/>
      <c r="L78" s="435"/>
      <c r="M78" s="435"/>
      <c r="N78" s="435"/>
      <c r="O78" s="2"/>
      <c r="P78" s="2"/>
    </row>
    <row r="79" customFormat="false" ht="15.75" hidden="true" customHeight="true" outlineLevel="0" collapsed="false">
      <c r="A79" s="412"/>
      <c r="B79" s="418"/>
      <c r="C79" s="418"/>
      <c r="D79" s="418"/>
      <c r="E79" s="418"/>
      <c r="F79" s="418"/>
      <c r="G79" s="418"/>
      <c r="H79" s="418"/>
      <c r="I79" s="418"/>
      <c r="J79" s="435"/>
      <c r="K79" s="435"/>
      <c r="L79" s="435"/>
      <c r="M79" s="435"/>
      <c r="N79" s="435"/>
      <c r="O79" s="2"/>
      <c r="P79" s="2"/>
    </row>
    <row r="80" customFormat="false" ht="15.75" hidden="true" customHeight="true" outlineLevel="0" collapsed="false">
      <c r="A80" s="412"/>
      <c r="B80" s="418"/>
      <c r="C80" s="418"/>
      <c r="D80" s="418"/>
      <c r="E80" s="418"/>
      <c r="F80" s="418"/>
      <c r="G80" s="418"/>
      <c r="H80" s="418"/>
      <c r="I80" s="418"/>
      <c r="J80" s="435"/>
      <c r="K80" s="435"/>
      <c r="L80" s="435"/>
      <c r="M80" s="435"/>
      <c r="N80" s="435"/>
      <c r="O80" s="2"/>
      <c r="P80" s="2"/>
    </row>
    <row r="81" s="426" customFormat="true" ht="15.75" hidden="false" customHeight="false" outlineLevel="0" collapsed="false">
      <c r="A81" s="421"/>
      <c r="B81" s="422" t="s">
        <v>381</v>
      </c>
      <c r="C81" s="422"/>
      <c r="D81" s="422"/>
      <c r="E81" s="422"/>
      <c r="F81" s="422"/>
      <c r="G81" s="422"/>
      <c r="H81" s="422"/>
      <c r="I81" s="422"/>
      <c r="J81" s="424" t="n">
        <f aca="false">SUM(J73:K74)</f>
        <v>600000</v>
      </c>
      <c r="K81" s="424"/>
      <c r="L81" s="424" t="n">
        <f aca="false">SUM(L73:M74)</f>
        <v>1286400</v>
      </c>
      <c r="M81" s="424"/>
      <c r="N81" s="424" t="n">
        <f aca="false">N74</f>
        <v>1286400</v>
      </c>
      <c r="O81" s="424"/>
      <c r="P81" s="424"/>
    </row>
    <row r="82" customFormat="false" ht="15.75" hidden="true" customHeight="true" outlineLevel="0" collapsed="false">
      <c r="A82" s="390" t="s">
        <v>366</v>
      </c>
      <c r="B82" s="391" t="s">
        <v>385</v>
      </c>
      <c r="C82" s="391"/>
      <c r="D82" s="391"/>
      <c r="E82" s="391"/>
      <c r="F82" s="391"/>
      <c r="G82" s="391"/>
      <c r="H82" s="391"/>
      <c r="I82" s="391"/>
      <c r="J82" s="436" t="s">
        <v>510</v>
      </c>
      <c r="K82" s="436"/>
      <c r="L82" s="392" t="s">
        <v>502</v>
      </c>
      <c r="M82" s="392"/>
      <c r="N82" s="392"/>
    </row>
    <row r="83" customFormat="false" ht="15.75" hidden="true" customHeight="false" outlineLevel="0" collapsed="false">
      <c r="A83" s="380" t="s">
        <v>392</v>
      </c>
      <c r="B83" s="393"/>
      <c r="C83" s="393"/>
      <c r="D83" s="393"/>
      <c r="E83" s="393"/>
      <c r="F83" s="393"/>
      <c r="G83" s="393"/>
      <c r="H83" s="393"/>
      <c r="I83" s="393"/>
      <c r="J83" s="399"/>
      <c r="K83" s="399"/>
      <c r="L83" s="384"/>
      <c r="M83" s="384"/>
      <c r="N83" s="384"/>
    </row>
    <row r="84" s="389" customFormat="true" ht="15.75" hidden="true" customHeight="false" outlineLevel="0" collapsed="false">
      <c r="A84" s="380" t="s">
        <v>331</v>
      </c>
      <c r="B84" s="393"/>
      <c r="C84" s="393"/>
      <c r="D84" s="393"/>
      <c r="E84" s="393"/>
      <c r="F84" s="393"/>
      <c r="G84" s="393"/>
      <c r="H84" s="393"/>
      <c r="I84" s="393"/>
      <c r="J84" s="399"/>
      <c r="K84" s="399"/>
      <c r="L84" s="384"/>
      <c r="M84" s="384"/>
      <c r="N84" s="384"/>
    </row>
    <row r="85" customFormat="false" ht="15.75" hidden="true" customHeight="false" outlineLevel="0" collapsed="false">
      <c r="A85" s="380" t="s">
        <v>334</v>
      </c>
      <c r="B85" s="393"/>
      <c r="C85" s="393"/>
      <c r="D85" s="393"/>
      <c r="E85" s="393"/>
      <c r="F85" s="393"/>
      <c r="G85" s="393"/>
      <c r="H85" s="393"/>
      <c r="I85" s="393"/>
      <c r="J85" s="399"/>
      <c r="K85" s="399"/>
      <c r="L85" s="384"/>
      <c r="M85" s="384"/>
      <c r="N85" s="384"/>
    </row>
    <row r="86" customFormat="false" ht="15.75" hidden="true" customHeight="false" outlineLevel="0" collapsed="false">
      <c r="A86" s="380" t="s">
        <v>439</v>
      </c>
      <c r="B86" s="393"/>
      <c r="C86" s="393"/>
      <c r="D86" s="393"/>
      <c r="E86" s="393"/>
      <c r="F86" s="393"/>
      <c r="G86" s="393"/>
      <c r="H86" s="393"/>
      <c r="I86" s="393"/>
      <c r="J86" s="399"/>
      <c r="K86" s="399"/>
      <c r="L86" s="384"/>
      <c r="M86" s="384"/>
      <c r="N86" s="384"/>
    </row>
    <row r="87" customFormat="false" ht="15.75" hidden="true" customHeight="false" outlineLevel="0" collapsed="false">
      <c r="A87" s="380" t="s">
        <v>441</v>
      </c>
      <c r="B87" s="393"/>
      <c r="C87" s="393"/>
      <c r="D87" s="393"/>
      <c r="E87" s="393"/>
      <c r="F87" s="393"/>
      <c r="G87" s="393"/>
      <c r="H87" s="393"/>
      <c r="I87" s="393"/>
      <c r="J87" s="399"/>
      <c r="K87" s="399"/>
      <c r="L87" s="384"/>
      <c r="M87" s="384"/>
      <c r="N87" s="384"/>
    </row>
    <row r="88" customFormat="false" ht="15.75" hidden="true" customHeight="false" outlineLevel="0" collapsed="false">
      <c r="A88" s="380" t="s">
        <v>443</v>
      </c>
      <c r="B88" s="393"/>
      <c r="C88" s="393"/>
      <c r="D88" s="393"/>
      <c r="E88" s="393"/>
      <c r="F88" s="393"/>
      <c r="G88" s="393"/>
      <c r="H88" s="393"/>
      <c r="I88" s="393"/>
      <c r="J88" s="399"/>
      <c r="K88" s="399"/>
      <c r="L88" s="384"/>
      <c r="M88" s="384"/>
      <c r="N88" s="384"/>
    </row>
    <row r="89" customFormat="false" ht="15.75" hidden="true" customHeight="false" outlineLevel="0" collapsed="false">
      <c r="A89" s="380" t="s">
        <v>445</v>
      </c>
      <c r="B89" s="393"/>
      <c r="C89" s="393"/>
      <c r="D89" s="393"/>
      <c r="E89" s="393"/>
      <c r="F89" s="393"/>
      <c r="G89" s="393"/>
      <c r="H89" s="393"/>
      <c r="I89" s="393"/>
      <c r="J89" s="399"/>
      <c r="K89" s="399"/>
      <c r="L89" s="384"/>
      <c r="M89" s="384"/>
      <c r="N89" s="384"/>
    </row>
    <row r="90" customFormat="false" ht="15.75" hidden="true" customHeight="false" outlineLevel="0" collapsed="false">
      <c r="A90" s="380" t="s">
        <v>447</v>
      </c>
      <c r="B90" s="393"/>
      <c r="C90" s="393"/>
      <c r="D90" s="393"/>
      <c r="E90" s="393"/>
      <c r="F90" s="393"/>
      <c r="G90" s="393"/>
      <c r="H90" s="393"/>
      <c r="I90" s="393"/>
      <c r="J90" s="399"/>
      <c r="K90" s="399"/>
      <c r="L90" s="384"/>
      <c r="M90" s="384"/>
      <c r="N90" s="384"/>
    </row>
    <row r="91" customFormat="false" ht="15.75" hidden="true" customHeight="false" outlineLevel="0" collapsed="false">
      <c r="A91" s="380" t="s">
        <v>448</v>
      </c>
      <c r="B91" s="393"/>
      <c r="C91" s="393"/>
      <c r="D91" s="393"/>
      <c r="E91" s="393"/>
      <c r="F91" s="393"/>
      <c r="G91" s="393"/>
      <c r="H91" s="393"/>
      <c r="I91" s="393"/>
      <c r="J91" s="399"/>
      <c r="K91" s="399"/>
      <c r="L91" s="384"/>
      <c r="M91" s="384"/>
      <c r="N91" s="384"/>
    </row>
    <row r="92" customFormat="false" ht="15.75" hidden="true" customHeight="false" outlineLevel="0" collapsed="false">
      <c r="A92" s="380" t="s">
        <v>449</v>
      </c>
      <c r="B92" s="393"/>
      <c r="C92" s="393"/>
      <c r="D92" s="393"/>
      <c r="E92" s="393"/>
      <c r="F92" s="393"/>
      <c r="G92" s="393"/>
      <c r="H92" s="393"/>
      <c r="I92" s="393"/>
      <c r="J92" s="399"/>
      <c r="K92" s="399"/>
      <c r="L92" s="384"/>
      <c r="M92" s="384"/>
      <c r="N92" s="384"/>
    </row>
    <row r="93" customFormat="false" ht="15.75" hidden="true" customHeight="false" outlineLevel="0" collapsed="false">
      <c r="A93" s="380" t="s">
        <v>493</v>
      </c>
      <c r="B93" s="393"/>
      <c r="C93" s="393"/>
      <c r="D93" s="393"/>
      <c r="E93" s="393"/>
      <c r="F93" s="393"/>
      <c r="G93" s="393"/>
      <c r="H93" s="393"/>
      <c r="I93" s="393"/>
      <c r="J93" s="399"/>
      <c r="K93" s="399"/>
      <c r="L93" s="384"/>
      <c r="M93" s="384"/>
      <c r="N93" s="384"/>
    </row>
    <row r="94" customFormat="false" ht="15.75" hidden="true" customHeight="false" outlineLevel="0" collapsed="false">
      <c r="A94" s="385"/>
      <c r="B94" s="386" t="s">
        <v>381</v>
      </c>
      <c r="C94" s="386"/>
      <c r="D94" s="386"/>
      <c r="E94" s="386"/>
      <c r="F94" s="386"/>
      <c r="G94" s="386"/>
      <c r="H94" s="386"/>
      <c r="I94" s="386"/>
      <c r="J94" s="437" t="n">
        <f aca="false">SUM(J83:K93)</f>
        <v>0</v>
      </c>
      <c r="K94" s="437"/>
      <c r="L94" s="388"/>
      <c r="M94" s="388"/>
      <c r="N94" s="388"/>
      <c r="O94" s="389"/>
      <c r="P94" s="389"/>
      <c r="Q94" s="389"/>
      <c r="R94" s="389"/>
      <c r="S94" s="389"/>
      <c r="T94" s="389"/>
      <c r="U94" s="389"/>
      <c r="V94" s="389"/>
      <c r="W94" s="389"/>
      <c r="X94" s="389"/>
      <c r="Y94" s="389"/>
      <c r="Z94" s="389"/>
      <c r="AA94" s="389"/>
      <c r="AB94" s="389"/>
      <c r="AC94" s="389"/>
      <c r="AD94" s="389"/>
      <c r="AE94" s="389"/>
      <c r="AF94" s="389"/>
      <c r="AG94" s="389"/>
      <c r="AH94" s="389"/>
      <c r="AI94" s="389"/>
      <c r="AJ94" s="389"/>
      <c r="AK94" s="389"/>
      <c r="AL94" s="389"/>
      <c r="AM94" s="389"/>
      <c r="AN94" s="389"/>
      <c r="AO94" s="389"/>
      <c r="AP94" s="389"/>
      <c r="AQ94" s="389"/>
      <c r="AR94" s="389"/>
      <c r="AS94" s="389"/>
      <c r="AT94" s="389"/>
      <c r="AU94" s="389"/>
      <c r="AV94" s="389"/>
      <c r="AW94" s="389"/>
      <c r="AX94" s="389"/>
      <c r="AY94" s="389"/>
      <c r="AZ94" s="389"/>
      <c r="BA94" s="389"/>
      <c r="BB94" s="389"/>
      <c r="BC94" s="389"/>
      <c r="BD94" s="389"/>
      <c r="BE94" s="389"/>
      <c r="BF94" s="389"/>
      <c r="BG94" s="389"/>
      <c r="BH94" s="389"/>
      <c r="BI94" s="389"/>
      <c r="BJ94" s="389"/>
      <c r="BK94" s="389"/>
      <c r="BL94" s="389"/>
      <c r="BM94" s="389"/>
      <c r="BN94" s="389"/>
      <c r="BO94" s="389"/>
      <c r="BP94" s="389"/>
      <c r="BQ94" s="389"/>
      <c r="BR94" s="389"/>
      <c r="BS94" s="389"/>
      <c r="BT94" s="389"/>
      <c r="BU94" s="389"/>
      <c r="BV94" s="389"/>
      <c r="BW94" s="389"/>
      <c r="BX94" s="389"/>
      <c r="BY94" s="389"/>
      <c r="BZ94" s="389"/>
      <c r="CA94" s="389"/>
      <c r="CB94" s="389"/>
      <c r="CC94" s="389"/>
      <c r="CD94" s="389"/>
      <c r="CE94" s="389"/>
      <c r="CF94" s="389"/>
      <c r="CG94" s="389"/>
      <c r="CH94" s="389"/>
      <c r="CI94" s="389"/>
      <c r="CJ94" s="389"/>
      <c r="CK94" s="389"/>
      <c r="CL94" s="389"/>
      <c r="CM94" s="389"/>
      <c r="CN94" s="389"/>
      <c r="CO94" s="389"/>
      <c r="CP94" s="389"/>
      <c r="CQ94" s="389"/>
      <c r="CR94" s="389"/>
      <c r="CS94" s="389"/>
      <c r="CT94" s="389"/>
      <c r="CU94" s="389"/>
      <c r="CV94" s="389"/>
      <c r="CW94" s="389"/>
      <c r="CX94" s="389"/>
      <c r="CY94" s="389"/>
      <c r="CZ94" s="389"/>
      <c r="DA94" s="389"/>
      <c r="DB94" s="389"/>
      <c r="DC94" s="389"/>
      <c r="DD94" s="389"/>
      <c r="DE94" s="389"/>
      <c r="DF94" s="389"/>
      <c r="DG94" s="389"/>
      <c r="DH94" s="389"/>
      <c r="DI94" s="389"/>
      <c r="DJ94" s="389"/>
      <c r="DK94" s="389"/>
      <c r="DL94" s="389"/>
      <c r="DM94" s="389"/>
      <c r="DN94" s="389"/>
      <c r="DO94" s="389"/>
      <c r="DP94" s="389"/>
      <c r="DQ94" s="389"/>
      <c r="DR94" s="389"/>
      <c r="DS94" s="389"/>
      <c r="DT94" s="389"/>
      <c r="DU94" s="389"/>
      <c r="DV94" s="389"/>
      <c r="DW94" s="389"/>
      <c r="DX94" s="389"/>
      <c r="DY94" s="389"/>
      <c r="DZ94" s="389"/>
      <c r="EA94" s="389"/>
      <c r="EB94" s="389"/>
      <c r="EC94" s="389"/>
      <c r="ED94" s="389"/>
      <c r="EE94" s="389"/>
      <c r="EF94" s="389"/>
      <c r="EG94" s="389"/>
      <c r="EH94" s="389"/>
      <c r="EI94" s="389"/>
      <c r="EJ94" s="389"/>
      <c r="EK94" s="389"/>
      <c r="EL94" s="389"/>
      <c r="EM94" s="389"/>
      <c r="EN94" s="389"/>
      <c r="EO94" s="389"/>
      <c r="EP94" s="389"/>
      <c r="EQ94" s="389"/>
      <c r="ER94" s="389"/>
      <c r="ES94" s="389"/>
      <c r="ET94" s="389"/>
      <c r="EU94" s="389"/>
      <c r="EV94" s="389"/>
      <c r="EW94" s="389"/>
      <c r="EX94" s="389"/>
      <c r="EY94" s="389"/>
      <c r="EZ94" s="389"/>
      <c r="FA94" s="389"/>
      <c r="FB94" s="389"/>
      <c r="FC94" s="389"/>
      <c r="FD94" s="389"/>
      <c r="FE94" s="389"/>
      <c r="FF94" s="389"/>
      <c r="FG94" s="389"/>
      <c r="FH94" s="389"/>
      <c r="FI94" s="389"/>
      <c r="FJ94" s="389"/>
      <c r="FK94" s="389"/>
      <c r="FL94" s="389"/>
      <c r="FM94" s="389"/>
      <c r="FN94" s="389"/>
      <c r="FO94" s="389"/>
      <c r="FP94" s="389"/>
      <c r="FQ94" s="389"/>
      <c r="FR94" s="389"/>
      <c r="FS94" s="389"/>
      <c r="FT94" s="389"/>
      <c r="FU94" s="389"/>
      <c r="FV94" s="389"/>
      <c r="FW94" s="389"/>
      <c r="FX94" s="389"/>
      <c r="FY94" s="389"/>
      <c r="FZ94" s="389"/>
      <c r="GA94" s="389"/>
      <c r="GB94" s="389"/>
      <c r="GC94" s="389"/>
      <c r="GD94" s="389"/>
      <c r="GE94" s="389"/>
      <c r="GF94" s="389"/>
      <c r="GG94" s="389"/>
      <c r="GH94" s="389"/>
      <c r="GI94" s="389"/>
      <c r="GJ94" s="389"/>
      <c r="GK94" s="389"/>
      <c r="GL94" s="389"/>
      <c r="GM94" s="389"/>
      <c r="GN94" s="389"/>
      <c r="GO94" s="389"/>
      <c r="GP94" s="389"/>
      <c r="GQ94" s="389"/>
      <c r="GR94" s="389"/>
      <c r="GS94" s="389"/>
      <c r="GT94" s="389"/>
      <c r="GU94" s="389"/>
      <c r="GV94" s="389"/>
      <c r="GW94" s="389"/>
      <c r="GX94" s="389"/>
      <c r="GY94" s="389"/>
      <c r="GZ94" s="389"/>
      <c r="HA94" s="389"/>
      <c r="HB94" s="389"/>
      <c r="HC94" s="389"/>
      <c r="HD94" s="389"/>
      <c r="HE94" s="389"/>
      <c r="HF94" s="389"/>
      <c r="HG94" s="389"/>
      <c r="HH94" s="389"/>
      <c r="HI94" s="389"/>
      <c r="HJ94" s="389"/>
      <c r="HK94" s="389"/>
      <c r="HL94" s="389"/>
      <c r="HM94" s="389"/>
      <c r="HN94" s="389"/>
      <c r="HO94" s="389"/>
      <c r="HP94" s="389"/>
      <c r="HQ94" s="389"/>
      <c r="HR94" s="389"/>
      <c r="HS94" s="389"/>
      <c r="HT94" s="389"/>
      <c r="HU94" s="389"/>
      <c r="HV94" s="389"/>
      <c r="HW94" s="389"/>
      <c r="HX94" s="389"/>
      <c r="HY94" s="389"/>
      <c r="HZ94" s="389"/>
      <c r="IA94" s="389"/>
      <c r="IB94" s="389"/>
      <c r="IC94" s="389"/>
      <c r="ID94" s="389"/>
      <c r="IE94" s="389"/>
      <c r="IF94" s="389"/>
      <c r="IG94" s="389"/>
      <c r="IH94" s="389"/>
      <c r="II94" s="389"/>
      <c r="IJ94" s="389"/>
      <c r="IK94" s="389"/>
      <c r="IL94" s="389"/>
      <c r="IM94" s="389"/>
      <c r="IN94" s="389"/>
      <c r="IO94" s="389"/>
      <c r="IP94" s="389"/>
      <c r="IQ94" s="389"/>
      <c r="IR94" s="389"/>
      <c r="IS94" s="389"/>
      <c r="IT94" s="389"/>
      <c r="IU94" s="389"/>
      <c r="IV94" s="389"/>
    </row>
  </sheetData>
  <mergeCells count="273">
    <mergeCell ref="A1:N1"/>
    <mergeCell ref="A3:C3"/>
    <mergeCell ref="A5:N5"/>
    <mergeCell ref="B7:E7"/>
    <mergeCell ref="F7:G7"/>
    <mergeCell ref="I7:J7"/>
    <mergeCell ref="K7:L7"/>
    <mergeCell ref="M7:N7"/>
    <mergeCell ref="B8:E8"/>
    <mergeCell ref="F8:G8"/>
    <mergeCell ref="I8:J8"/>
    <mergeCell ref="K8:L8"/>
    <mergeCell ref="M8:N8"/>
    <mergeCell ref="B9:E9"/>
    <mergeCell ref="F9:G9"/>
    <mergeCell ref="I9:J9"/>
    <mergeCell ref="K9:L9"/>
    <mergeCell ref="M9:N9"/>
    <mergeCell ref="B10:E10"/>
    <mergeCell ref="F10:G10"/>
    <mergeCell ref="I10:J10"/>
    <mergeCell ref="K10:L10"/>
    <mergeCell ref="M10:N10"/>
    <mergeCell ref="B11:E11"/>
    <mergeCell ref="F11:G11"/>
    <mergeCell ref="I11:J11"/>
    <mergeCell ref="K11:L11"/>
    <mergeCell ref="M11:N11"/>
    <mergeCell ref="B12:E12"/>
    <mergeCell ref="F12:G12"/>
    <mergeCell ref="I12:J12"/>
    <mergeCell ref="K12:L12"/>
    <mergeCell ref="M12:N12"/>
    <mergeCell ref="B13:E13"/>
    <mergeCell ref="F13:G13"/>
    <mergeCell ref="I13:J13"/>
    <mergeCell ref="K13:L13"/>
    <mergeCell ref="M13:N13"/>
    <mergeCell ref="B14:E14"/>
    <mergeCell ref="F14:G14"/>
    <mergeCell ref="I14:J14"/>
    <mergeCell ref="K14:L14"/>
    <mergeCell ref="M14:N14"/>
    <mergeCell ref="B15:E15"/>
    <mergeCell ref="F15:G15"/>
    <mergeCell ref="I15:J15"/>
    <mergeCell ref="K15:L15"/>
    <mergeCell ref="M15:N15"/>
    <mergeCell ref="B16:E16"/>
    <mergeCell ref="F16:G16"/>
    <mergeCell ref="I16:J16"/>
    <mergeCell ref="K16:L16"/>
    <mergeCell ref="M16:N16"/>
    <mergeCell ref="B17:E17"/>
    <mergeCell ref="F17:G17"/>
    <mergeCell ref="I17:J17"/>
    <mergeCell ref="K17:L17"/>
    <mergeCell ref="M17:N17"/>
    <mergeCell ref="B18:E18"/>
    <mergeCell ref="F18:G18"/>
    <mergeCell ref="I18:J18"/>
    <mergeCell ref="K18:L18"/>
    <mergeCell ref="M18:N18"/>
    <mergeCell ref="B19:E19"/>
    <mergeCell ref="F19:G19"/>
    <mergeCell ref="I19:J19"/>
    <mergeCell ref="K19:L19"/>
    <mergeCell ref="M19:N19"/>
    <mergeCell ref="B20:E20"/>
    <mergeCell ref="F20:G20"/>
    <mergeCell ref="I20:J20"/>
    <mergeCell ref="K20:L20"/>
    <mergeCell ref="M20:N20"/>
    <mergeCell ref="B21:E21"/>
    <mergeCell ref="F21:G21"/>
    <mergeCell ref="I21:J21"/>
    <mergeCell ref="K21:L21"/>
    <mergeCell ref="M21:N21"/>
    <mergeCell ref="B22:E22"/>
    <mergeCell ref="F22:G22"/>
    <mergeCell ref="I22:J22"/>
    <mergeCell ref="K22:L22"/>
    <mergeCell ref="M22:N22"/>
    <mergeCell ref="B23:E23"/>
    <mergeCell ref="F23:G23"/>
    <mergeCell ref="I23:J23"/>
    <mergeCell ref="K23:L23"/>
    <mergeCell ref="M23:N23"/>
    <mergeCell ref="B24:E24"/>
    <mergeCell ref="F24:G24"/>
    <mergeCell ref="I24:J24"/>
    <mergeCell ref="K24:L24"/>
    <mergeCell ref="M24:N24"/>
    <mergeCell ref="B25:E25"/>
    <mergeCell ref="F25:G25"/>
    <mergeCell ref="I25:J25"/>
    <mergeCell ref="K25:L25"/>
    <mergeCell ref="M25:N25"/>
    <mergeCell ref="B26:E26"/>
    <mergeCell ref="F26:G26"/>
    <mergeCell ref="I26:J26"/>
    <mergeCell ref="K26:L26"/>
    <mergeCell ref="M26:N26"/>
    <mergeCell ref="B27:E27"/>
    <mergeCell ref="F27:G27"/>
    <mergeCell ref="I27:J27"/>
    <mergeCell ref="K27:L27"/>
    <mergeCell ref="M27:N27"/>
    <mergeCell ref="B28:E28"/>
    <mergeCell ref="F28:G28"/>
    <mergeCell ref="I28:J28"/>
    <mergeCell ref="K28:L28"/>
    <mergeCell ref="M28:N28"/>
    <mergeCell ref="B29:E29"/>
    <mergeCell ref="F29:G29"/>
    <mergeCell ref="I29:J29"/>
    <mergeCell ref="K29:L29"/>
    <mergeCell ref="M29:N29"/>
    <mergeCell ref="B30:E30"/>
    <mergeCell ref="F30:G30"/>
    <mergeCell ref="I30:J30"/>
    <mergeCell ref="K30:L30"/>
    <mergeCell ref="M30:N30"/>
    <mergeCell ref="B31:E31"/>
    <mergeCell ref="F31:G31"/>
    <mergeCell ref="I31:J31"/>
    <mergeCell ref="K31:L31"/>
    <mergeCell ref="M31:N31"/>
    <mergeCell ref="B32:E32"/>
    <mergeCell ref="F32:G32"/>
    <mergeCell ref="I32:J32"/>
    <mergeCell ref="K32:L32"/>
    <mergeCell ref="M32:N32"/>
    <mergeCell ref="B33:E33"/>
    <mergeCell ref="F33:G33"/>
    <mergeCell ref="I33:J33"/>
    <mergeCell ref="K33:L33"/>
    <mergeCell ref="M33:N33"/>
    <mergeCell ref="B34:E34"/>
    <mergeCell ref="F34:G34"/>
    <mergeCell ref="I34:J34"/>
    <mergeCell ref="K34:L34"/>
    <mergeCell ref="M34:N34"/>
    <mergeCell ref="A41:O41"/>
    <mergeCell ref="B43:I43"/>
    <mergeCell ref="J43:K43"/>
    <mergeCell ref="L43:N43"/>
    <mergeCell ref="B44:I44"/>
    <mergeCell ref="J44:K44"/>
    <mergeCell ref="L44:N44"/>
    <mergeCell ref="B45:I45"/>
    <mergeCell ref="J45:K45"/>
    <mergeCell ref="L45:N45"/>
    <mergeCell ref="B46:I46"/>
    <mergeCell ref="J46:K46"/>
    <mergeCell ref="L46:N46"/>
    <mergeCell ref="B47:I47"/>
    <mergeCell ref="J47:K47"/>
    <mergeCell ref="L47:N47"/>
    <mergeCell ref="B48:I48"/>
    <mergeCell ref="J48:K48"/>
    <mergeCell ref="L48:N48"/>
    <mergeCell ref="B49:I49"/>
    <mergeCell ref="J49:K49"/>
    <mergeCell ref="L49:N49"/>
    <mergeCell ref="B50:I50"/>
    <mergeCell ref="J50:K50"/>
    <mergeCell ref="L50:N50"/>
    <mergeCell ref="B51:I51"/>
    <mergeCell ref="J51:K51"/>
    <mergeCell ref="L51:N51"/>
    <mergeCell ref="B52:I52"/>
    <mergeCell ref="J52:K52"/>
    <mergeCell ref="L52:N52"/>
    <mergeCell ref="B53:I53"/>
    <mergeCell ref="J53:K53"/>
    <mergeCell ref="L53:N53"/>
    <mergeCell ref="B54:I54"/>
    <mergeCell ref="J54:K54"/>
    <mergeCell ref="L54:N54"/>
    <mergeCell ref="B55:I55"/>
    <mergeCell ref="J55:K55"/>
    <mergeCell ref="L55:N55"/>
    <mergeCell ref="A57:O57"/>
    <mergeCell ref="B59:I59"/>
    <mergeCell ref="J59:K59"/>
    <mergeCell ref="L59:N59"/>
    <mergeCell ref="B60:I60"/>
    <mergeCell ref="J60:K60"/>
    <mergeCell ref="L60:N60"/>
    <mergeCell ref="B61:I61"/>
    <mergeCell ref="J61:K61"/>
    <mergeCell ref="L61:N61"/>
    <mergeCell ref="B62:I62"/>
    <mergeCell ref="J62:K62"/>
    <mergeCell ref="L62:N62"/>
    <mergeCell ref="B63:I63"/>
    <mergeCell ref="J63:K63"/>
    <mergeCell ref="L63:N63"/>
    <mergeCell ref="B64:I64"/>
    <mergeCell ref="J64:K64"/>
    <mergeCell ref="L64:N64"/>
    <mergeCell ref="B65:I65"/>
    <mergeCell ref="J65:K65"/>
    <mergeCell ref="L65:N65"/>
    <mergeCell ref="B66:I66"/>
    <mergeCell ref="J66:K66"/>
    <mergeCell ref="L66:N66"/>
    <mergeCell ref="B67:I67"/>
    <mergeCell ref="J67:K67"/>
    <mergeCell ref="L67:N67"/>
    <mergeCell ref="B68:I68"/>
    <mergeCell ref="J68:K68"/>
    <mergeCell ref="L68:N68"/>
    <mergeCell ref="A70:N70"/>
    <mergeCell ref="B72:I72"/>
    <mergeCell ref="J72:K72"/>
    <mergeCell ref="L72:M72"/>
    <mergeCell ref="N72:P72"/>
    <mergeCell ref="B73:I73"/>
    <mergeCell ref="B74:I74"/>
    <mergeCell ref="J74:K74"/>
    <mergeCell ref="L74:M74"/>
    <mergeCell ref="N74:P74"/>
    <mergeCell ref="B75:I75"/>
    <mergeCell ref="B76:I76"/>
    <mergeCell ref="B77:I77"/>
    <mergeCell ref="B78:I78"/>
    <mergeCell ref="B79:I79"/>
    <mergeCell ref="B80:I80"/>
    <mergeCell ref="B81:I81"/>
    <mergeCell ref="J81:K81"/>
    <mergeCell ref="L81:M81"/>
    <mergeCell ref="N81:P81"/>
    <mergeCell ref="B82:I82"/>
    <mergeCell ref="J82:K82"/>
    <mergeCell ref="L82:N82"/>
    <mergeCell ref="B83:I83"/>
    <mergeCell ref="J83:K83"/>
    <mergeCell ref="L83:N83"/>
    <mergeCell ref="B84:I84"/>
    <mergeCell ref="J84:K84"/>
    <mergeCell ref="L84:N84"/>
    <mergeCell ref="B85:I85"/>
    <mergeCell ref="J85:K85"/>
    <mergeCell ref="L85:N85"/>
    <mergeCell ref="B86:I86"/>
    <mergeCell ref="J86:K86"/>
    <mergeCell ref="L86:N86"/>
    <mergeCell ref="B87:I87"/>
    <mergeCell ref="J87:K87"/>
    <mergeCell ref="L87:N87"/>
    <mergeCell ref="B88:I88"/>
    <mergeCell ref="J88:K88"/>
    <mergeCell ref="L88:N88"/>
    <mergeCell ref="B89:I89"/>
    <mergeCell ref="J89:K89"/>
    <mergeCell ref="L89:N89"/>
    <mergeCell ref="B90:I90"/>
    <mergeCell ref="J90:K90"/>
    <mergeCell ref="L90:N90"/>
    <mergeCell ref="B91:I91"/>
    <mergeCell ref="J91:K91"/>
    <mergeCell ref="L91:N91"/>
    <mergeCell ref="B92:I92"/>
    <mergeCell ref="J92:K92"/>
    <mergeCell ref="L92:N92"/>
    <mergeCell ref="B93:I93"/>
    <mergeCell ref="J93:K93"/>
    <mergeCell ref="L93:N93"/>
    <mergeCell ref="B94:I94"/>
    <mergeCell ref="J94:K94"/>
    <mergeCell ref="L94:N9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rowBreaks count="1" manualBreakCount="1">
    <brk id="40" man="true" max="16383" min="0"/>
  </rowBreaks>
</worksheet>
</file>

<file path=xl/worksheets/sheet8.xml><?xml version="1.0" encoding="utf-8"?>
<worksheet xmlns="http://schemas.openxmlformats.org/spreadsheetml/2006/main" xmlns:r="http://schemas.openxmlformats.org/officeDocument/2006/relationships">
  <sheetPr filterMode="false">
    <pageSetUpPr fitToPage="false"/>
  </sheetPr>
  <dimension ref="A1:AC17"/>
  <sheetViews>
    <sheetView windowProtection="false"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17" activeCellId="0" sqref="B17"/>
    </sheetView>
  </sheetViews>
  <sheetFormatPr defaultRowHeight="12.75"/>
  <cols>
    <col collapsed="false" hidden="false" max="7" min="1" style="363" width="10.2215909090909"/>
    <col collapsed="false" hidden="false" max="8" min="8" style="363" width="11.4261363636364"/>
    <col collapsed="false" hidden="false" max="9" min="9" style="363" width="18.7897727272727"/>
    <col collapsed="false" hidden="false" max="12" min="10" style="363" width="10.2215909090909"/>
    <col collapsed="false" hidden="false" max="13" min="13" style="363" width="11.7272727272727"/>
    <col collapsed="false" hidden="false" max="15" min="14" style="363" width="10.2215909090909"/>
    <col collapsed="false" hidden="false" max="16" min="16" style="363" width="12.1761363636364"/>
    <col collapsed="false" hidden="false" max="263" min="17" style="363" width="10.2215909090909"/>
    <col collapsed="false" hidden="false" max="264" min="264" style="363" width="11.4261363636364"/>
    <col collapsed="false" hidden="false" max="268" min="265" style="363" width="10.2215909090909"/>
    <col collapsed="false" hidden="false" max="269" min="269" style="363" width="11.7272727272727"/>
    <col collapsed="false" hidden="false" max="271" min="270" style="363" width="10.2215909090909"/>
    <col collapsed="false" hidden="false" max="272" min="272" style="363" width="12.1761363636364"/>
    <col collapsed="false" hidden="false" max="519" min="273" style="363" width="10.2215909090909"/>
    <col collapsed="false" hidden="false" max="520" min="520" style="363" width="11.4261363636364"/>
    <col collapsed="false" hidden="false" max="524" min="521" style="363" width="10.2215909090909"/>
    <col collapsed="false" hidden="false" max="525" min="525" style="363" width="11.7272727272727"/>
    <col collapsed="false" hidden="false" max="527" min="526" style="363" width="10.2215909090909"/>
    <col collapsed="false" hidden="false" max="528" min="528" style="363" width="12.1761363636364"/>
    <col collapsed="false" hidden="false" max="775" min="529" style="363" width="10.2215909090909"/>
    <col collapsed="false" hidden="false" max="776" min="776" style="363" width="11.4261363636364"/>
    <col collapsed="false" hidden="false" max="780" min="777" style="363" width="10.2215909090909"/>
    <col collapsed="false" hidden="false" max="781" min="781" style="363" width="11.7272727272727"/>
    <col collapsed="false" hidden="false" max="783" min="782" style="363" width="10.2215909090909"/>
    <col collapsed="false" hidden="false" max="784" min="784" style="363" width="12.1761363636364"/>
    <col collapsed="false" hidden="false" max="1025" min="785" style="363" width="10.2215909090909"/>
  </cols>
  <sheetData>
    <row r="1" customFormat="false" ht="54" hidden="false" customHeight="true" outlineLevel="0" collapsed="false">
      <c r="A1" s="367" t="s">
        <v>360</v>
      </c>
      <c r="B1" s="367"/>
      <c r="C1" s="367"/>
      <c r="D1" s="367"/>
      <c r="E1" s="367"/>
      <c r="F1" s="368" t="s">
        <v>511</v>
      </c>
      <c r="G1" s="368"/>
      <c r="H1" s="368"/>
      <c r="I1" s="368"/>
      <c r="J1" s="368"/>
      <c r="K1" s="368"/>
      <c r="L1" s="368"/>
      <c r="M1" s="368"/>
      <c r="N1" s="368"/>
      <c r="O1" s="366"/>
      <c r="P1" s="369"/>
      <c r="Q1" s="369"/>
      <c r="R1" s="369"/>
      <c r="S1" s="369"/>
      <c r="T1" s="369"/>
      <c r="U1" s="369"/>
      <c r="V1" s="369"/>
      <c r="W1" s="369"/>
      <c r="X1" s="369"/>
      <c r="Y1" s="369"/>
      <c r="Z1" s="369"/>
      <c r="AA1" s="369"/>
      <c r="AB1" s="369"/>
      <c r="AC1" s="369"/>
    </row>
    <row r="3" customFormat="false" ht="15.75" hidden="false" customHeight="false" outlineLevel="0" collapsed="false">
      <c r="A3" s="364" t="s">
        <v>512</v>
      </c>
      <c r="B3" s="364"/>
      <c r="C3" s="364"/>
      <c r="D3" s="364"/>
      <c r="E3" s="364"/>
      <c r="F3" s="364"/>
      <c r="G3" s="364"/>
      <c r="H3" s="364"/>
      <c r="I3" s="364"/>
      <c r="J3" s="364"/>
      <c r="K3" s="364"/>
      <c r="L3" s="364"/>
      <c r="M3" s="364"/>
      <c r="N3" s="364"/>
      <c r="O3" s="366"/>
      <c r="P3" s="366"/>
      <c r="Q3" s="366"/>
      <c r="R3" s="366"/>
      <c r="S3" s="366"/>
      <c r="T3" s="366"/>
      <c r="U3" s="366"/>
      <c r="V3" s="366"/>
      <c r="W3" s="366"/>
      <c r="X3" s="366"/>
      <c r="Y3" s="366"/>
      <c r="Z3" s="366"/>
      <c r="AA3" s="366"/>
      <c r="AB3" s="366"/>
      <c r="AC3" s="366"/>
    </row>
    <row r="5" customFormat="false" ht="16.5" hidden="false" customHeight="true" outlineLevel="0" collapsed="false">
      <c r="A5" s="373" t="s">
        <v>363</v>
      </c>
      <c r="B5" s="373"/>
      <c r="C5" s="373"/>
      <c r="D5" s="374" t="n">
        <v>244</v>
      </c>
      <c r="E5" s="375"/>
      <c r="F5" s="372"/>
      <c r="G5" s="372"/>
      <c r="H5" s="372"/>
      <c r="I5" s="372"/>
      <c r="J5" s="372"/>
      <c r="K5" s="372"/>
      <c r="L5" s="372"/>
      <c r="M5" s="372"/>
      <c r="N5" s="372"/>
      <c r="O5" s="366"/>
      <c r="P5" s="369"/>
      <c r="Q5" s="369"/>
      <c r="R5" s="369"/>
      <c r="S5" s="369"/>
      <c r="T5" s="369"/>
      <c r="U5" s="369"/>
      <c r="V5" s="369"/>
      <c r="W5" s="369"/>
      <c r="X5" s="369"/>
      <c r="Y5" s="369"/>
      <c r="Z5" s="369"/>
      <c r="AA5" s="369"/>
      <c r="AB5" s="369"/>
      <c r="AC5" s="369"/>
    </row>
    <row r="6" customFormat="false" ht="15.75" hidden="false" customHeight="false" outlineLevel="0" collapsed="false">
      <c r="A6" s="364" t="s">
        <v>513</v>
      </c>
      <c r="B6" s="364"/>
      <c r="C6" s="364"/>
      <c r="D6" s="364"/>
      <c r="E6" s="364"/>
      <c r="F6" s="364"/>
      <c r="G6" s="364"/>
      <c r="H6" s="364"/>
      <c r="I6" s="364"/>
      <c r="J6" s="364"/>
      <c r="K6" s="364"/>
      <c r="L6" s="364"/>
      <c r="M6" s="364"/>
      <c r="N6" s="364"/>
      <c r="O6" s="366"/>
      <c r="P6" s="366"/>
      <c r="Q6" s="366"/>
      <c r="R6" s="366"/>
      <c r="S6" s="366"/>
      <c r="T6" s="366"/>
      <c r="U6" s="366"/>
      <c r="V6" s="366"/>
      <c r="W6" s="366"/>
      <c r="X6" s="366"/>
      <c r="Y6" s="366"/>
      <c r="Z6" s="366"/>
      <c r="AA6" s="366"/>
      <c r="AB6" s="366"/>
      <c r="AC6" s="366"/>
    </row>
    <row r="8" customFormat="false" ht="34.5" hidden="false" customHeight="true" outlineLevel="0" collapsed="false">
      <c r="A8" s="390" t="s">
        <v>366</v>
      </c>
      <c r="B8" s="391" t="s">
        <v>385</v>
      </c>
      <c r="C8" s="391"/>
      <c r="D8" s="391"/>
      <c r="E8" s="391"/>
      <c r="F8" s="391"/>
      <c r="G8" s="391"/>
      <c r="H8" s="391"/>
      <c r="I8" s="391"/>
      <c r="J8" s="392" t="s">
        <v>456</v>
      </c>
      <c r="K8" s="392"/>
      <c r="L8" s="392"/>
      <c r="M8" s="392"/>
      <c r="N8" s="392"/>
      <c r="O8" s="366"/>
      <c r="P8" s="366"/>
      <c r="Q8" s="366"/>
      <c r="R8" s="366"/>
      <c r="S8" s="366"/>
      <c r="T8" s="366"/>
      <c r="U8" s="366"/>
      <c r="V8" s="366"/>
      <c r="W8" s="366"/>
      <c r="X8" s="366"/>
      <c r="Y8" s="366"/>
      <c r="Z8" s="366"/>
      <c r="AA8" s="366"/>
      <c r="AB8" s="366"/>
      <c r="AC8" s="366"/>
    </row>
    <row r="9" customFormat="false" ht="15.75" hidden="false" customHeight="true" outlineLevel="0" collapsed="false">
      <c r="A9" s="383" t="s">
        <v>392</v>
      </c>
      <c r="B9" s="393" t="s">
        <v>506</v>
      </c>
      <c r="C9" s="393"/>
      <c r="D9" s="393"/>
      <c r="E9" s="393"/>
      <c r="F9" s="393"/>
      <c r="G9" s="393"/>
      <c r="H9" s="393"/>
      <c r="I9" s="393"/>
      <c r="J9" s="384" t="n">
        <v>250000</v>
      </c>
      <c r="K9" s="384"/>
      <c r="L9" s="384"/>
      <c r="M9" s="384"/>
      <c r="N9" s="384"/>
      <c r="O9" s="366"/>
      <c r="P9" s="366"/>
      <c r="Q9" s="366"/>
      <c r="R9" s="366"/>
      <c r="S9" s="366"/>
      <c r="T9" s="366"/>
      <c r="U9" s="366"/>
      <c r="V9" s="366"/>
      <c r="W9" s="366"/>
      <c r="X9" s="366"/>
      <c r="Y9" s="366"/>
      <c r="Z9" s="366"/>
      <c r="AA9" s="366"/>
      <c r="AB9" s="366"/>
      <c r="AC9" s="366"/>
    </row>
    <row r="10" customFormat="false" ht="15.75" hidden="false" customHeight="true" outlineLevel="0" collapsed="false">
      <c r="A10" s="383" t="s">
        <v>331</v>
      </c>
      <c r="B10" s="393" t="s">
        <v>514</v>
      </c>
      <c r="C10" s="393"/>
      <c r="D10" s="393"/>
      <c r="E10" s="393"/>
      <c r="F10" s="393"/>
      <c r="G10" s="393"/>
      <c r="H10" s="393"/>
      <c r="I10" s="393"/>
      <c r="J10" s="384" t="n">
        <v>133536.73</v>
      </c>
      <c r="K10" s="384"/>
      <c r="L10" s="384"/>
      <c r="M10" s="384"/>
      <c r="N10" s="384"/>
      <c r="O10" s="366"/>
      <c r="P10" s="433" t="n">
        <v>33238.6</v>
      </c>
      <c r="Q10" s="366"/>
      <c r="R10" s="366"/>
      <c r="S10" s="366"/>
      <c r="T10" s="366"/>
      <c r="U10" s="366"/>
      <c r="V10" s="366"/>
      <c r="W10" s="366"/>
      <c r="X10" s="366"/>
      <c r="Y10" s="366"/>
      <c r="Z10" s="366"/>
      <c r="AA10" s="366"/>
      <c r="AB10" s="366"/>
      <c r="AC10" s="366"/>
    </row>
    <row r="11" customFormat="false" ht="15.75" hidden="true" customHeight="true" outlineLevel="0" collapsed="false">
      <c r="A11" s="383" t="s">
        <v>334</v>
      </c>
      <c r="B11" s="393" t="s">
        <v>515</v>
      </c>
      <c r="C11" s="393"/>
      <c r="D11" s="393"/>
      <c r="E11" s="393"/>
      <c r="F11" s="393"/>
      <c r="G11" s="393"/>
      <c r="H11" s="393"/>
      <c r="I11" s="393"/>
      <c r="J11" s="384"/>
      <c r="K11" s="384"/>
      <c r="L11" s="384"/>
      <c r="M11" s="384"/>
      <c r="N11" s="384"/>
      <c r="O11" s="366"/>
      <c r="P11" s="366"/>
      <c r="Q11" s="366"/>
      <c r="R11" s="366"/>
      <c r="S11" s="366"/>
      <c r="T11" s="366"/>
      <c r="U11" s="366"/>
      <c r="V11" s="366"/>
      <c r="W11" s="366"/>
      <c r="X11" s="366"/>
      <c r="Y11" s="366"/>
      <c r="Z11" s="366"/>
      <c r="AA11" s="366"/>
      <c r="AB11" s="366"/>
      <c r="AC11" s="366"/>
    </row>
    <row r="12" customFormat="false" ht="15.75" hidden="true" customHeight="true" outlineLevel="0" collapsed="false">
      <c r="A12" s="383" t="s">
        <v>439</v>
      </c>
      <c r="B12" s="393" t="s">
        <v>516</v>
      </c>
      <c r="C12" s="393"/>
      <c r="D12" s="393"/>
      <c r="E12" s="393"/>
      <c r="F12" s="393"/>
      <c r="G12" s="393"/>
      <c r="H12" s="393"/>
      <c r="I12" s="393"/>
      <c r="J12" s="384"/>
      <c r="K12" s="384"/>
      <c r="L12" s="384"/>
      <c r="M12" s="384"/>
      <c r="N12" s="384"/>
      <c r="O12" s="366"/>
      <c r="P12" s="366"/>
      <c r="Q12" s="366"/>
      <c r="R12" s="366"/>
      <c r="S12" s="366"/>
      <c r="T12" s="366"/>
      <c r="U12" s="366"/>
      <c r="V12" s="366"/>
      <c r="W12" s="366"/>
      <c r="X12" s="366"/>
      <c r="Y12" s="366"/>
      <c r="Z12" s="366"/>
      <c r="AA12" s="366"/>
      <c r="AB12" s="366"/>
      <c r="AC12" s="366"/>
    </row>
    <row r="13" customFormat="false" ht="15.75" hidden="true" customHeight="true" outlineLevel="0" collapsed="false">
      <c r="A13" s="383" t="s">
        <v>441</v>
      </c>
      <c r="B13" s="393" t="s">
        <v>517</v>
      </c>
      <c r="C13" s="393"/>
      <c r="D13" s="393"/>
      <c r="E13" s="393"/>
      <c r="F13" s="393"/>
      <c r="G13" s="393"/>
      <c r="H13" s="393"/>
      <c r="I13" s="393"/>
      <c r="J13" s="384"/>
      <c r="K13" s="384"/>
      <c r="L13" s="384"/>
      <c r="M13" s="384"/>
      <c r="N13" s="384"/>
      <c r="O13" s="366"/>
      <c r="P13" s="366"/>
      <c r="Q13" s="366"/>
      <c r="R13" s="366"/>
      <c r="S13" s="366"/>
      <c r="T13" s="366"/>
      <c r="U13" s="366"/>
      <c r="V13" s="366"/>
      <c r="W13" s="366"/>
      <c r="X13" s="366"/>
      <c r="Y13" s="366"/>
      <c r="Z13" s="366"/>
      <c r="AA13" s="366"/>
      <c r="AB13" s="366"/>
      <c r="AC13" s="366"/>
    </row>
    <row r="14" customFormat="false" ht="15.75" hidden="true" customHeight="false" outlineLevel="0" collapsed="false">
      <c r="A14" s="383"/>
      <c r="B14" s="393"/>
      <c r="C14" s="393"/>
      <c r="D14" s="393"/>
      <c r="E14" s="393"/>
      <c r="F14" s="393"/>
      <c r="G14" s="393"/>
      <c r="H14" s="393"/>
      <c r="I14" s="393"/>
      <c r="J14" s="384"/>
      <c r="K14" s="384"/>
      <c r="L14" s="384"/>
      <c r="M14" s="384"/>
      <c r="N14" s="384"/>
      <c r="O14" s="366"/>
      <c r="P14" s="366"/>
      <c r="Q14" s="366"/>
      <c r="R14" s="366"/>
      <c r="S14" s="366"/>
      <c r="T14" s="366"/>
      <c r="U14" s="366"/>
      <c r="V14" s="366"/>
      <c r="W14" s="366"/>
      <c r="X14" s="366"/>
      <c r="Y14" s="366"/>
      <c r="Z14" s="366"/>
      <c r="AA14" s="366"/>
      <c r="AB14" s="366"/>
      <c r="AC14" s="366"/>
    </row>
    <row r="15" customFormat="false" ht="15.75" hidden="true" customHeight="false" outlineLevel="0" collapsed="false">
      <c r="A15" s="383"/>
      <c r="B15" s="393"/>
      <c r="C15" s="393"/>
      <c r="D15" s="393"/>
      <c r="E15" s="393"/>
      <c r="F15" s="393"/>
      <c r="G15" s="393"/>
      <c r="H15" s="393"/>
      <c r="I15" s="393"/>
      <c r="J15" s="384"/>
      <c r="K15" s="384"/>
      <c r="L15" s="384"/>
      <c r="M15" s="384"/>
      <c r="N15" s="384"/>
      <c r="O15" s="366"/>
      <c r="P15" s="366"/>
      <c r="Q15" s="366"/>
      <c r="R15" s="366"/>
      <c r="S15" s="366"/>
      <c r="T15" s="366"/>
      <c r="U15" s="366"/>
      <c r="V15" s="366"/>
      <c r="W15" s="366"/>
      <c r="X15" s="366"/>
      <c r="Y15" s="366"/>
      <c r="Z15" s="366"/>
      <c r="AA15" s="366"/>
      <c r="AB15" s="366"/>
      <c r="AC15" s="366"/>
    </row>
    <row r="16" customFormat="false" ht="15.75" hidden="true" customHeight="false" outlineLevel="0" collapsed="false">
      <c r="A16" s="383"/>
      <c r="B16" s="393"/>
      <c r="C16" s="393"/>
      <c r="D16" s="393"/>
      <c r="E16" s="393"/>
      <c r="F16" s="393"/>
      <c r="G16" s="393"/>
      <c r="H16" s="393"/>
      <c r="I16" s="393"/>
      <c r="J16" s="384"/>
      <c r="K16" s="384"/>
      <c r="L16" s="384"/>
      <c r="M16" s="384"/>
      <c r="N16" s="384"/>
      <c r="O16" s="366"/>
      <c r="P16" s="366"/>
      <c r="Q16" s="366"/>
      <c r="R16" s="366"/>
      <c r="S16" s="366"/>
      <c r="T16" s="366"/>
      <c r="U16" s="366"/>
      <c r="V16" s="366"/>
      <c r="W16" s="366"/>
      <c r="X16" s="366"/>
      <c r="Y16" s="366"/>
      <c r="Z16" s="366"/>
      <c r="AA16" s="366"/>
      <c r="AB16" s="366"/>
      <c r="AC16" s="366"/>
    </row>
    <row r="17" s="389" customFormat="true" ht="15.75" hidden="false" customHeight="false" outlineLevel="0" collapsed="false">
      <c r="A17" s="385"/>
      <c r="B17" s="386" t="s">
        <v>381</v>
      </c>
      <c r="C17" s="386"/>
      <c r="D17" s="386"/>
      <c r="E17" s="386"/>
      <c r="F17" s="386"/>
      <c r="G17" s="386"/>
      <c r="H17" s="386"/>
      <c r="I17" s="386"/>
      <c r="J17" s="388" t="n">
        <f aca="false">SUM(J9:N16)</f>
        <v>383536.73</v>
      </c>
      <c r="K17" s="388"/>
      <c r="L17" s="388"/>
      <c r="M17" s="388"/>
      <c r="N17" s="388"/>
    </row>
  </sheetData>
  <mergeCells count="25">
    <mergeCell ref="A1:E1"/>
    <mergeCell ref="F1:N1"/>
    <mergeCell ref="A3:N3"/>
    <mergeCell ref="A5:C5"/>
    <mergeCell ref="A6:N6"/>
    <mergeCell ref="B8:I8"/>
    <mergeCell ref="J8:N8"/>
    <mergeCell ref="B9:I9"/>
    <mergeCell ref="J9:N9"/>
    <mergeCell ref="B10:I10"/>
    <mergeCell ref="J10:N10"/>
    <mergeCell ref="B11:I11"/>
    <mergeCell ref="J11:N11"/>
    <mergeCell ref="B12:I12"/>
    <mergeCell ref="J12:N12"/>
    <mergeCell ref="B13:I13"/>
    <mergeCell ref="J13:N13"/>
    <mergeCell ref="B14:I14"/>
    <mergeCell ref="J14:N14"/>
    <mergeCell ref="B15:I15"/>
    <mergeCell ref="J15:N15"/>
    <mergeCell ref="B16:I16"/>
    <mergeCell ref="J16:N16"/>
    <mergeCell ref="B17:I17"/>
    <mergeCell ref="J17:N17"/>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colBreaks count="1" manualBreakCount="1">
    <brk id="15" man="true" max="65535" min="0"/>
  </colBreaks>
</worksheet>
</file>

<file path=docProps/app.xml><?xml version="1.0" encoding="utf-8"?>
<Properties xmlns="http://schemas.openxmlformats.org/officeDocument/2006/extended-properties" xmlns:vt="http://schemas.openxmlformats.org/officeDocument/2006/docPropsVTypes">
  <Template/>
  <TotalTime>0</TotalTime>
  <Application>LibreOffice/5.2.0.4$Windows_x86 LibreOffice_project/066b007f5ebcc236395c7d282ba488bca6720265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2022-09-27T11:38:37Z</dcterms:created>
  <dc:creator/>
  <dc:description>Подготовлено экспертами Актион-МЦФЭР</dc:description>
  <dc:language>ru-RU</dc:language>
  <cp:lastModifiedBy/>
  <dcterms:modified xsi:type="dcterms:W3CDTF">2023-02-08T12:58:07Z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